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6074\Desktop\"/>
    </mc:Choice>
  </mc:AlternateContent>
  <xr:revisionPtr revIDLastSave="0" documentId="13_ncr:1_{B31ABC61-CCDB-49C7-8ACE-BF63E7FC86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/LYOKyWaPfv1/oGysGCcxkE4iuA=="/>
    </ext>
  </extLst>
</workbook>
</file>

<file path=xl/calcChain.xml><?xml version="1.0" encoding="utf-8"?>
<calcChain xmlns="http://schemas.openxmlformats.org/spreadsheetml/2006/main">
  <c r="H2" i="1" l="1"/>
  <c r="H3" i="1"/>
  <c r="H4" i="1"/>
  <c r="H6" i="1"/>
  <c r="H7" i="1"/>
  <c r="H8" i="1"/>
  <c r="H10" i="1"/>
  <c r="H14" i="1"/>
  <c r="H15" i="1"/>
  <c r="H16" i="1"/>
  <c r="H18" i="1"/>
  <c r="H19" i="1"/>
  <c r="H22" i="1"/>
  <c r="H23" i="1"/>
  <c r="H24" i="1"/>
  <c r="H26" i="1"/>
  <c r="H27" i="1"/>
  <c r="H28" i="1"/>
  <c r="H30" i="1"/>
  <c r="H31" i="1"/>
  <c r="H32" i="1"/>
  <c r="H35" i="1"/>
  <c r="H36" i="1"/>
  <c r="H38" i="1"/>
  <c r="H39" i="1"/>
  <c r="H40" i="1"/>
  <c r="H42" i="1"/>
  <c r="H43" i="1"/>
  <c r="H46" i="1"/>
  <c r="H47" i="1"/>
  <c r="H50" i="1"/>
  <c r="H51" i="1"/>
  <c r="H52" i="1"/>
  <c r="H56" i="1"/>
  <c r="D2" i="1"/>
  <c r="D3" i="1"/>
  <c r="G68" i="1"/>
  <c r="G67" i="1"/>
  <c r="G66" i="1"/>
  <c r="G65" i="1"/>
  <c r="G64" i="1"/>
  <c r="G63" i="1"/>
  <c r="G61" i="1"/>
  <c r="F2" i="1" l="1"/>
  <c r="F3" i="1"/>
  <c r="F4" i="1"/>
  <c r="F6" i="1"/>
  <c r="F7" i="1"/>
  <c r="F8" i="1"/>
  <c r="F10" i="1"/>
  <c r="F14" i="1"/>
  <c r="F15" i="1"/>
  <c r="F16" i="1"/>
  <c r="F18" i="1"/>
  <c r="F19" i="1"/>
  <c r="F22" i="1"/>
  <c r="F23" i="1"/>
  <c r="F26" i="1"/>
  <c r="F27" i="1"/>
  <c r="F28" i="1"/>
  <c r="F30" i="1"/>
  <c r="F31" i="1"/>
  <c r="F32" i="1"/>
  <c r="F34" i="1"/>
  <c r="H34" i="1" s="1"/>
  <c r="F35" i="1"/>
  <c r="F36" i="1"/>
  <c r="F38" i="1"/>
  <c r="F39" i="1"/>
  <c r="F40" i="1"/>
  <c r="F42" i="1"/>
  <c r="F43" i="1"/>
  <c r="F44" i="1"/>
  <c r="H44" i="1" s="1"/>
  <c r="F46" i="1"/>
  <c r="F47" i="1"/>
  <c r="F50" i="1"/>
  <c r="F51" i="1"/>
  <c r="F52" i="1"/>
  <c r="F54" i="1"/>
  <c r="H54" i="1" s="1"/>
  <c r="F55" i="1"/>
  <c r="F56" i="1"/>
  <c r="F58" i="1"/>
  <c r="E68" i="1"/>
  <c r="E67" i="1"/>
  <c r="E66" i="1"/>
  <c r="E65" i="1"/>
  <c r="E64" i="1"/>
  <c r="E63" i="1"/>
  <c r="E61" i="1"/>
  <c r="D24" i="1"/>
  <c r="D4" i="1"/>
  <c r="D6" i="1"/>
  <c r="D7" i="1"/>
  <c r="D8" i="1"/>
  <c r="D10" i="1"/>
  <c r="D14" i="1"/>
  <c r="D15" i="1"/>
  <c r="D16" i="1"/>
  <c r="D18" i="1"/>
  <c r="D19" i="1"/>
  <c r="D22" i="1"/>
  <c r="D23" i="1"/>
  <c r="D26" i="1"/>
  <c r="D27" i="1"/>
  <c r="D28" i="1"/>
  <c r="D30" i="1"/>
  <c r="D31" i="1"/>
  <c r="D32" i="1"/>
  <c r="D34" i="1"/>
  <c r="D35" i="1"/>
  <c r="D36" i="1"/>
  <c r="D38" i="1"/>
  <c r="D39" i="1"/>
  <c r="D40" i="1"/>
  <c r="D42" i="1"/>
  <c r="D43" i="1"/>
  <c r="D44" i="1"/>
  <c r="D46" i="1"/>
  <c r="D47" i="1"/>
  <c r="D50" i="1"/>
  <c r="D51" i="1"/>
  <c r="D52" i="1"/>
  <c r="D54" i="1"/>
  <c r="D55" i="1"/>
  <c r="D56" i="1"/>
  <c r="D58" i="1"/>
  <c r="H68" i="1" l="1"/>
  <c r="H67" i="1"/>
  <c r="H66" i="1"/>
  <c r="H65" i="1"/>
  <c r="H64" i="1"/>
  <c r="H63" i="1"/>
  <c r="H61" i="1"/>
  <c r="F68" i="1"/>
  <c r="F66" i="1"/>
  <c r="F65" i="1"/>
  <c r="F67" i="1"/>
  <c r="F61" i="1"/>
  <c r="F63" i="1"/>
  <c r="F64" i="1"/>
  <c r="D68" i="1"/>
  <c r="D67" i="1"/>
  <c r="D63" i="1"/>
  <c r="D64" i="1"/>
  <c r="D65" i="1"/>
  <c r="D66" i="1"/>
  <c r="C68" i="1" l="1"/>
  <c r="C67" i="1"/>
  <c r="C66" i="1"/>
  <c r="C65" i="1"/>
  <c r="C64" i="1"/>
  <c r="C63" i="1"/>
  <c r="C61" i="1"/>
  <c r="D61" i="1" s="1"/>
</calcChain>
</file>

<file path=xl/sharedStrings.xml><?xml version="1.0" encoding="utf-8"?>
<sst xmlns="http://schemas.openxmlformats.org/spreadsheetml/2006/main" count="20" uniqueCount="15">
  <si>
    <t>組別(組名)</t>
  </si>
  <si>
    <t>學號</t>
  </si>
  <si>
    <t>期中考</t>
    <phoneticPr fontId="1" type="noConversion"/>
  </si>
  <si>
    <t>平均</t>
    <phoneticPr fontId="1" type="noConversion"/>
  </si>
  <si>
    <t>期中考 (調分後)</t>
    <phoneticPr fontId="1" type="noConversion"/>
  </si>
  <si>
    <t>期末考</t>
    <phoneticPr fontId="1" type="noConversion"/>
  </si>
  <si>
    <t>期末考 (調分後)</t>
    <phoneticPr fontId="1" type="noConversion"/>
  </si>
  <si>
    <t>&lt;60</t>
  </si>
  <si>
    <t>60~69</t>
  </si>
  <si>
    <t>70~79</t>
  </si>
  <si>
    <t>80~89</t>
  </si>
  <si>
    <t>90~99</t>
  </si>
  <si>
    <t>&gt;99</t>
  </si>
  <si>
    <t>Project</t>
    <phoneticPr fontId="1" type="noConversion"/>
  </si>
  <si>
    <t>總成績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</si>
</sst>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scheme val="minor"/>
    </font>
    <font>
      <sz val="9"/>
      <name val="Calibri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222222"/>
      <name val="標楷體"/>
      <family val="4"/>
      <charset val="136"/>
    </font>
    <font>
      <sz val="12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D9E2F3"/>
        <bgColor rgb="FFD9E2F3"/>
      </patternFill>
    </fill>
    <fill>
      <patternFill patternType="solid">
        <fgColor theme="4" tint="0.79998168889431442"/>
        <bgColor rgb="FF66666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一般" xfId="0" builtinId="0"/>
  </cellStyles>
  <dxfs count="18"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ont>
        <strike val="0"/>
        <outline val="0"/>
        <shadow val="0"/>
        <u val="none"/>
        <vertAlign val="baseline"/>
        <name val="標楷體"/>
        <family val="4"/>
        <charset val="136"/>
        <scheme val="none"/>
      </font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工作表1-style" pivot="0" count="3" xr9:uid="{00000000-0011-0000-FFFF-FFFF00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68" headerRowDxfId="14" dataDxfId="13" totalsRowDxfId="12">
  <tableColumns count="8">
    <tableColumn id="1" xr3:uid="{00000000-0010-0000-0000-000001000000}" name="組別(組名)" dataDxfId="11"/>
    <tableColumn id="2" xr3:uid="{00000000-0010-0000-0000-000002000000}" name="學號" dataDxfId="10"/>
    <tableColumn id="4" xr3:uid="{1F441E08-B052-4BE3-ABBE-65A1C3D41008}" name="期中考" dataDxfId="9"/>
    <tableColumn id="5" xr3:uid="{ED7D9D67-4A28-471A-B42C-29FCAA6AD511}" name="期中考 (調分後)" dataDxfId="8" totalsRowDxfId="7">
      <calculatedColumnFormula>Table_1[[#This Row],[期中考]]+24</calculatedColumnFormula>
    </tableColumn>
    <tableColumn id="8" xr3:uid="{DC27B054-FD21-44B4-A5A7-F9A7E02E14FD}" name="期末考" dataDxfId="6" totalsRowDxfId="5"/>
    <tableColumn id="10" xr3:uid="{01830551-629D-4938-9316-BB8F26E630D8}" name="期末考 (調分後)" dataDxfId="4" totalsRowDxfId="3">
      <calculatedColumnFormula>Table_1[[#This Row],[期末考]]+20</calculatedColumnFormula>
    </tableColumn>
    <tableColumn id="12" xr3:uid="{C8CC1BF5-75E4-4960-97E5-29E2143EE24C}" name="Project" dataDxfId="2" totalsRowDxfId="1"/>
    <tableColumn id="13" xr3:uid="{38425B86-23E3-4430-9EF6-103BED776D5C}" name="總成績" dataDxfId="0">
      <calculatedColumnFormula>ROUND(5+0.3*Table_1[[#This Row],[期中考 (調分後)]]+0.35*Table_1[[#This Row],[期末考 (調分後)]]+0.3*Table_1[[#This Row],[Project]],0)</calculatedColumnFormula>
    </tableColumn>
  </tableColumns>
  <tableStyleInfo name="工作表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5"/>
  <sheetViews>
    <sheetView tabSelected="1" topLeftCell="A28" workbookViewId="0">
      <selection activeCell="I55" sqref="I55"/>
    </sheetView>
  </sheetViews>
  <sheetFormatPr defaultColWidth="14.42578125" defaultRowHeight="15" customHeight="1" x14ac:dyDescent="0.25"/>
  <cols>
    <col min="1" max="1" width="17.85546875" customWidth="1"/>
    <col min="2" max="2" width="17.140625" customWidth="1"/>
    <col min="3" max="3" width="13.5703125" customWidth="1"/>
    <col min="4" max="4" width="17.7109375" customWidth="1"/>
    <col min="5" max="5" width="11.5703125" customWidth="1"/>
    <col min="6" max="6" width="19.140625" customWidth="1"/>
    <col min="7" max="7" width="8.7109375" customWidth="1"/>
    <col min="8" max="8" width="10.85546875" customWidth="1"/>
    <col min="9" max="16" width="8.7109375" customWidth="1"/>
  </cols>
  <sheetData>
    <row r="1" spans="1:8" ht="15.75" customHeight="1" x14ac:dyDescent="0.25">
      <c r="A1" s="1" t="s">
        <v>0</v>
      </c>
      <c r="B1" s="17" t="s">
        <v>1</v>
      </c>
      <c r="C1" s="17" t="s">
        <v>2</v>
      </c>
      <c r="D1" s="17" t="s">
        <v>4</v>
      </c>
      <c r="E1" s="17" t="s">
        <v>5</v>
      </c>
      <c r="F1" s="17" t="s">
        <v>6</v>
      </c>
      <c r="G1" s="2" t="s">
        <v>13</v>
      </c>
      <c r="H1" s="2" t="s">
        <v>14</v>
      </c>
    </row>
    <row r="2" spans="1:8" ht="15.75" customHeight="1" x14ac:dyDescent="0.25">
      <c r="A2" s="3">
        <v>1</v>
      </c>
      <c r="B2" s="4">
        <v>510558018</v>
      </c>
      <c r="C2" s="4">
        <v>54</v>
      </c>
      <c r="D2" s="16">
        <f>Table_1[[#This Row],[期中考]]+24</f>
        <v>78</v>
      </c>
      <c r="E2" s="16">
        <v>60</v>
      </c>
      <c r="F2" s="16">
        <f>Table_1[[#This Row],[期末考]]+20</f>
        <v>80</v>
      </c>
      <c r="G2" s="16">
        <v>90</v>
      </c>
      <c r="H2" s="16">
        <f>ROUND(5+0.3*Table_1[[#This Row],[期中考 (調分後)]]+0.35*Table_1[[#This Row],[期末考 (調分後)]]+0.3*Table_1[[#This Row],[Project]],0)</f>
        <v>83</v>
      </c>
    </row>
    <row r="3" spans="1:8" ht="15.75" customHeight="1" x14ac:dyDescent="0.25">
      <c r="A3" s="3"/>
      <c r="B3" s="4">
        <v>511558009</v>
      </c>
      <c r="C3" s="4">
        <v>69</v>
      </c>
      <c r="D3" s="16">
        <f>Table_1[[#This Row],[期中考]]+24</f>
        <v>93</v>
      </c>
      <c r="E3" s="16">
        <v>44</v>
      </c>
      <c r="F3" s="16">
        <f>Table_1[[#This Row],[期末考]]+20</f>
        <v>64</v>
      </c>
      <c r="G3" s="16">
        <v>90</v>
      </c>
      <c r="H3" s="16">
        <f>ROUND(5+0.3*Table_1[[#This Row],[期中考 (調分後)]]+0.35*Table_1[[#This Row],[期末考 (調分後)]]+0.3*Table_1[[#This Row],[Project]],0)</f>
        <v>82</v>
      </c>
    </row>
    <row r="4" spans="1:8" ht="15.75" customHeight="1" x14ac:dyDescent="0.25">
      <c r="A4" s="3"/>
      <c r="B4" s="4">
        <v>511558011</v>
      </c>
      <c r="C4" s="4">
        <v>43</v>
      </c>
      <c r="D4" s="16">
        <f>Table_1[[#This Row],[期中考]]+24</f>
        <v>67</v>
      </c>
      <c r="E4" s="16">
        <v>51</v>
      </c>
      <c r="F4" s="16">
        <f>Table_1[[#This Row],[期末考]]+20</f>
        <v>71</v>
      </c>
      <c r="G4" s="16">
        <v>90</v>
      </c>
      <c r="H4" s="16">
        <f>ROUND(5+0.3*Table_1[[#This Row],[期中考 (調分後)]]+0.35*Table_1[[#This Row],[期末考 (調分後)]]+0.3*Table_1[[#This Row],[Project]],0)</f>
        <v>77</v>
      </c>
    </row>
    <row r="5" spans="1:8" ht="15.75" customHeight="1" x14ac:dyDescent="0.25">
      <c r="A5" s="5"/>
      <c r="B5" s="5"/>
      <c r="C5" s="5"/>
      <c r="D5" s="5"/>
      <c r="E5" s="5"/>
      <c r="F5" s="5"/>
      <c r="G5" s="5"/>
      <c r="H5" s="5"/>
    </row>
    <row r="6" spans="1:8" ht="15.75" customHeight="1" x14ac:dyDescent="0.25">
      <c r="A6" s="6">
        <v>2</v>
      </c>
      <c r="B6" s="4">
        <v>511558003</v>
      </c>
      <c r="C6" s="7">
        <v>48</v>
      </c>
      <c r="D6" s="16">
        <f>Table_1[[#This Row],[期中考]]+24</f>
        <v>72</v>
      </c>
      <c r="E6" s="16">
        <v>43</v>
      </c>
      <c r="F6" s="16">
        <f>Table_1[[#This Row],[期末考]]+20</f>
        <v>63</v>
      </c>
      <c r="G6" s="16">
        <v>90</v>
      </c>
      <c r="H6" s="16">
        <f>ROUND(5+0.3*Table_1[[#This Row],[期中考 (調分後)]]+0.35*Table_1[[#This Row],[期末考 (調分後)]]+0.3*Table_1[[#This Row],[Project]],0)</f>
        <v>76</v>
      </c>
    </row>
    <row r="7" spans="1:8" ht="15.75" customHeight="1" x14ac:dyDescent="0.25">
      <c r="A7" s="3"/>
      <c r="B7" s="4">
        <v>511558007</v>
      </c>
      <c r="C7" s="4">
        <v>67</v>
      </c>
      <c r="D7" s="16">
        <f>Table_1[[#This Row],[期中考]]+24</f>
        <v>91</v>
      </c>
      <c r="E7" s="16">
        <v>51</v>
      </c>
      <c r="F7" s="16">
        <f>Table_1[[#This Row],[期末考]]+20</f>
        <v>71</v>
      </c>
      <c r="G7" s="16">
        <v>90</v>
      </c>
      <c r="H7" s="16">
        <f>ROUND(5+0.3*Table_1[[#This Row],[期中考 (調分後)]]+0.35*Table_1[[#This Row],[期末考 (調分後)]]+0.3*Table_1[[#This Row],[Project]],0)</f>
        <v>84</v>
      </c>
    </row>
    <row r="8" spans="1:8" ht="15.75" customHeight="1" x14ac:dyDescent="0.25">
      <c r="A8" s="3"/>
      <c r="B8" s="4">
        <v>511558014</v>
      </c>
      <c r="C8" s="4">
        <v>50</v>
      </c>
      <c r="D8" s="16">
        <f>Table_1[[#This Row],[期中考]]+24</f>
        <v>74</v>
      </c>
      <c r="E8" s="16">
        <v>53</v>
      </c>
      <c r="F8" s="16">
        <f>Table_1[[#This Row],[期末考]]+20</f>
        <v>73</v>
      </c>
      <c r="G8" s="16">
        <v>90</v>
      </c>
      <c r="H8" s="16">
        <f>ROUND(5+0.3*Table_1[[#This Row],[期中考 (調分後)]]+0.35*Table_1[[#This Row],[期末考 (調分後)]]+0.3*Table_1[[#This Row],[Project]],0)</f>
        <v>80</v>
      </c>
    </row>
    <row r="9" spans="1:8" ht="15.75" customHeight="1" x14ac:dyDescent="0.25">
      <c r="A9" s="5"/>
      <c r="B9" s="5"/>
      <c r="C9" s="5"/>
      <c r="D9" s="5"/>
      <c r="E9" s="5"/>
      <c r="F9" s="5"/>
      <c r="G9" s="5"/>
      <c r="H9" s="5"/>
    </row>
    <row r="10" spans="1:8" ht="15.75" customHeight="1" x14ac:dyDescent="0.25">
      <c r="A10" s="8">
        <v>3</v>
      </c>
      <c r="B10" s="4">
        <v>509558001</v>
      </c>
      <c r="C10" s="4">
        <v>61</v>
      </c>
      <c r="D10" s="16">
        <f>Table_1[[#This Row],[期中考]]+24</f>
        <v>85</v>
      </c>
      <c r="E10" s="16">
        <v>38</v>
      </c>
      <c r="F10" s="16">
        <f>Table_1[[#This Row],[期末考]]+20</f>
        <v>58</v>
      </c>
      <c r="G10" s="16">
        <v>0</v>
      </c>
      <c r="H10" s="16">
        <f>ROUND(5+0.3*Table_1[[#This Row],[期中考 (調分後)]]+0.35*Table_1[[#This Row],[期末考 (調分後)]]+0.3*Table_1[[#This Row],[Project]],0)</f>
        <v>51</v>
      </c>
    </row>
    <row r="11" spans="1:8" ht="15.75" customHeight="1" x14ac:dyDescent="0.25">
      <c r="A11" s="3"/>
      <c r="B11" s="4"/>
      <c r="C11" s="4"/>
      <c r="D11" s="16"/>
      <c r="E11" s="16"/>
      <c r="F11" s="16"/>
      <c r="G11" s="16"/>
      <c r="H11" s="16"/>
    </row>
    <row r="12" spans="1:8" ht="15.75" customHeight="1" x14ac:dyDescent="0.25">
      <c r="A12" s="3"/>
      <c r="B12" s="4"/>
      <c r="C12" s="4"/>
      <c r="D12" s="16"/>
      <c r="E12" s="16"/>
      <c r="F12" s="16"/>
      <c r="G12" s="16"/>
      <c r="H12" s="16"/>
    </row>
    <row r="13" spans="1:8" ht="15.75" customHeight="1" x14ac:dyDescent="0.25">
      <c r="A13" s="5"/>
      <c r="B13" s="5"/>
      <c r="C13" s="5"/>
      <c r="D13" s="5"/>
      <c r="E13" s="5"/>
      <c r="F13" s="5"/>
      <c r="G13" s="5"/>
      <c r="H13" s="5"/>
    </row>
    <row r="14" spans="1:8" ht="15.75" customHeight="1" x14ac:dyDescent="0.25">
      <c r="A14" s="3">
        <v>4</v>
      </c>
      <c r="B14" s="4">
        <v>510558025</v>
      </c>
      <c r="C14" s="4">
        <v>63</v>
      </c>
      <c r="D14" s="16">
        <f>Table_1[[#This Row],[期中考]]+24</f>
        <v>87</v>
      </c>
      <c r="E14" s="16">
        <v>59</v>
      </c>
      <c r="F14" s="16">
        <f>Table_1[[#This Row],[期末考]]+20</f>
        <v>79</v>
      </c>
      <c r="G14" s="16">
        <v>115</v>
      </c>
      <c r="H14" s="16">
        <f>ROUND(5+0.3*Table_1[[#This Row],[期中考 (調分後)]]+0.35*Table_1[[#This Row],[期末考 (調分後)]]+0.3*Table_1[[#This Row],[Project]],0)</f>
        <v>93</v>
      </c>
    </row>
    <row r="15" spans="1:8" ht="15.75" customHeight="1" x14ac:dyDescent="0.25">
      <c r="A15" s="3"/>
      <c r="B15" s="4">
        <v>510558023</v>
      </c>
      <c r="C15" s="4">
        <v>60</v>
      </c>
      <c r="D15" s="16">
        <f>Table_1[[#This Row],[期中考]]+24</f>
        <v>84</v>
      </c>
      <c r="E15" s="16">
        <v>50</v>
      </c>
      <c r="F15" s="16">
        <f>Table_1[[#This Row],[期末考]]+20</f>
        <v>70</v>
      </c>
      <c r="G15" s="16">
        <v>115</v>
      </c>
      <c r="H15" s="16">
        <f>ROUND(5+0.3*Table_1[[#This Row],[期中考 (調分後)]]+0.35*Table_1[[#This Row],[期末考 (調分後)]]+0.3*Table_1[[#This Row],[Project]],0)</f>
        <v>89</v>
      </c>
    </row>
    <row r="16" spans="1:8" ht="15.75" customHeight="1" x14ac:dyDescent="0.25">
      <c r="A16" s="3"/>
      <c r="B16" s="4">
        <v>510558010</v>
      </c>
      <c r="C16" s="4">
        <v>48</v>
      </c>
      <c r="D16" s="16">
        <f>Table_1[[#This Row],[期中考]]+24</f>
        <v>72</v>
      </c>
      <c r="E16" s="16">
        <v>42</v>
      </c>
      <c r="F16" s="16">
        <f>Table_1[[#This Row],[期末考]]+20</f>
        <v>62</v>
      </c>
      <c r="G16" s="16">
        <v>115</v>
      </c>
      <c r="H16" s="16">
        <f>ROUND(5+0.3*Table_1[[#This Row],[期中考 (調分後)]]+0.35*Table_1[[#This Row],[期末考 (調分後)]]+0.3*Table_1[[#This Row],[Project]],0)</f>
        <v>83</v>
      </c>
    </row>
    <row r="17" spans="1:8" ht="15.75" customHeight="1" x14ac:dyDescent="0.25">
      <c r="A17" s="5"/>
      <c r="B17" s="5"/>
      <c r="C17" s="5"/>
      <c r="D17" s="5"/>
      <c r="E17" s="5"/>
      <c r="F17" s="5"/>
      <c r="G17" s="5"/>
      <c r="H17" s="5"/>
    </row>
    <row r="18" spans="1:8" ht="15.75" customHeight="1" x14ac:dyDescent="0.25">
      <c r="A18" s="3">
        <v>5</v>
      </c>
      <c r="B18" s="4">
        <v>511558018</v>
      </c>
      <c r="C18" s="4">
        <v>66</v>
      </c>
      <c r="D18" s="16">
        <f>Table_1[[#This Row],[期中考]]+24</f>
        <v>90</v>
      </c>
      <c r="E18" s="16">
        <v>75</v>
      </c>
      <c r="F18" s="16">
        <f>Table_1[[#This Row],[期末考]]+20</f>
        <v>95</v>
      </c>
      <c r="G18" s="16">
        <v>110</v>
      </c>
      <c r="H18" s="16">
        <f>ROUND(5+0.3*Table_1[[#This Row],[期中考 (調分後)]]+0.35*Table_1[[#This Row],[期末考 (調分後)]]+0.3*Table_1[[#This Row],[Project]],0)</f>
        <v>98</v>
      </c>
    </row>
    <row r="19" spans="1:8" ht="15.75" customHeight="1" x14ac:dyDescent="0.25">
      <c r="A19" s="3"/>
      <c r="B19" s="4">
        <v>511558020</v>
      </c>
      <c r="C19" s="4">
        <v>40</v>
      </c>
      <c r="D19" s="16">
        <f>Table_1[[#This Row],[期中考]]+24</f>
        <v>64</v>
      </c>
      <c r="E19" s="16">
        <v>44</v>
      </c>
      <c r="F19" s="16">
        <f>Table_1[[#This Row],[期末考]]+20</f>
        <v>64</v>
      </c>
      <c r="G19" s="16">
        <v>110</v>
      </c>
      <c r="H19" s="16">
        <f>ROUND(5+0.3*Table_1[[#This Row],[期中考 (調分後)]]+0.35*Table_1[[#This Row],[期末考 (調分後)]]+0.3*Table_1[[#This Row],[Project]],0)</f>
        <v>80</v>
      </c>
    </row>
    <row r="20" spans="1:8" ht="15.75" customHeight="1" x14ac:dyDescent="0.25">
      <c r="A20" s="3"/>
      <c r="B20" s="4"/>
      <c r="C20" s="4"/>
      <c r="D20" s="16"/>
      <c r="E20" s="16"/>
      <c r="F20" s="16"/>
      <c r="G20" s="16"/>
      <c r="H20" s="16"/>
    </row>
    <row r="21" spans="1:8" ht="15.75" customHeight="1" x14ac:dyDescent="0.25">
      <c r="A21" s="5"/>
      <c r="B21" s="5"/>
      <c r="C21" s="5"/>
      <c r="D21" s="5"/>
      <c r="E21" s="5"/>
      <c r="F21" s="5"/>
      <c r="G21" s="5"/>
      <c r="H21" s="5"/>
    </row>
    <row r="22" spans="1:8" ht="15.75" customHeight="1" x14ac:dyDescent="0.25">
      <c r="A22" s="3">
        <v>6</v>
      </c>
      <c r="B22" s="4">
        <v>510558005</v>
      </c>
      <c r="C22" s="4">
        <v>60</v>
      </c>
      <c r="D22" s="16">
        <f>Table_1[[#This Row],[期中考]]+24</f>
        <v>84</v>
      </c>
      <c r="E22" s="16">
        <v>40</v>
      </c>
      <c r="F22" s="16">
        <f>Table_1[[#This Row],[期末考]]+20</f>
        <v>60</v>
      </c>
      <c r="G22" s="16">
        <v>85</v>
      </c>
      <c r="H22" s="16">
        <f>ROUND(5+0.3*Table_1[[#This Row],[期中考 (調分後)]]+0.35*Table_1[[#This Row],[期末考 (調分後)]]+0.3*Table_1[[#This Row],[Project]],0)</f>
        <v>77</v>
      </c>
    </row>
    <row r="23" spans="1:8" ht="15.75" customHeight="1" x14ac:dyDescent="0.25">
      <c r="A23" s="3"/>
      <c r="B23" s="4">
        <v>510558019</v>
      </c>
      <c r="C23" s="4">
        <v>73</v>
      </c>
      <c r="D23" s="16">
        <f>Table_1[[#This Row],[期中考]]+24</f>
        <v>97</v>
      </c>
      <c r="E23" s="16">
        <v>63</v>
      </c>
      <c r="F23" s="16">
        <f>Table_1[[#This Row],[期末考]]+20</f>
        <v>83</v>
      </c>
      <c r="G23" s="16">
        <v>85</v>
      </c>
      <c r="H23" s="16">
        <f>ROUND(5+0.3*Table_1[[#This Row],[期中考 (調分後)]]+0.35*Table_1[[#This Row],[期末考 (調分後)]]+0.3*Table_1[[#This Row],[Project]],0)</f>
        <v>89</v>
      </c>
    </row>
    <row r="24" spans="1:8" ht="15.75" customHeight="1" x14ac:dyDescent="0.25">
      <c r="A24" s="3"/>
      <c r="B24" s="4">
        <v>511558006</v>
      </c>
      <c r="C24" s="4">
        <v>0</v>
      </c>
      <c r="D24" s="16">
        <f>Table_1[[#This Row],[期中考]]+24</f>
        <v>24</v>
      </c>
      <c r="E24" s="2">
        <v>0</v>
      </c>
      <c r="F24" s="2">
        <v>0</v>
      </c>
      <c r="G24" s="16">
        <v>85</v>
      </c>
      <c r="H24" s="16">
        <f>ROUND(5+0.3*Table_1[[#This Row],[期中考 (調分後)]]+0.35*Table_1[[#This Row],[期末考 (調分後)]]+0.3*Table_1[[#This Row],[Project]],0)</f>
        <v>38</v>
      </c>
    </row>
    <row r="25" spans="1:8" ht="15.75" customHeight="1" x14ac:dyDescent="0.25">
      <c r="A25" s="5"/>
      <c r="B25" s="5"/>
      <c r="C25" s="5"/>
      <c r="D25" s="5"/>
      <c r="E25" s="5"/>
      <c r="F25" s="5"/>
      <c r="G25" s="5"/>
      <c r="H25" s="5"/>
    </row>
    <row r="26" spans="1:8" ht="15.75" customHeight="1" x14ac:dyDescent="0.25">
      <c r="A26" s="6">
        <v>7</v>
      </c>
      <c r="B26" s="4">
        <v>510558003</v>
      </c>
      <c r="C26" s="4">
        <v>68</v>
      </c>
      <c r="D26" s="16">
        <f>Table_1[[#This Row],[期中考]]+24</f>
        <v>92</v>
      </c>
      <c r="E26" s="16">
        <v>56</v>
      </c>
      <c r="F26" s="16">
        <f>Table_1[[#This Row],[期末考]]+20</f>
        <v>76</v>
      </c>
      <c r="G26" s="16">
        <v>87</v>
      </c>
      <c r="H26" s="16">
        <f>ROUND(5+0.3*Table_1[[#This Row],[期中考 (調分後)]]+0.35*Table_1[[#This Row],[期末考 (調分後)]]+0.3*Table_1[[#This Row],[Project]],0)</f>
        <v>85</v>
      </c>
    </row>
    <row r="27" spans="1:8" ht="15.75" customHeight="1" x14ac:dyDescent="0.25">
      <c r="A27" s="3"/>
      <c r="B27" s="4">
        <v>510558026</v>
      </c>
      <c r="C27" s="4">
        <v>70</v>
      </c>
      <c r="D27" s="16">
        <f>Table_1[[#This Row],[期中考]]+24</f>
        <v>94</v>
      </c>
      <c r="E27" s="16">
        <v>56</v>
      </c>
      <c r="F27" s="16">
        <f>Table_1[[#This Row],[期末考]]+20</f>
        <v>76</v>
      </c>
      <c r="G27" s="16">
        <v>87</v>
      </c>
      <c r="H27" s="16">
        <f>ROUND(5+0.3*Table_1[[#This Row],[期中考 (調分後)]]+0.35*Table_1[[#This Row],[期末考 (調分後)]]+0.3*Table_1[[#This Row],[Project]],0)</f>
        <v>86</v>
      </c>
    </row>
    <row r="28" spans="1:8" ht="15.75" customHeight="1" x14ac:dyDescent="0.25">
      <c r="A28" s="3"/>
      <c r="B28" s="4">
        <v>511558016</v>
      </c>
      <c r="C28" s="4">
        <v>60</v>
      </c>
      <c r="D28" s="16">
        <f>Table_1[[#This Row],[期中考]]+24</f>
        <v>84</v>
      </c>
      <c r="E28" s="16">
        <v>38</v>
      </c>
      <c r="F28" s="16">
        <f>Table_1[[#This Row],[期末考]]+20</f>
        <v>58</v>
      </c>
      <c r="G28" s="16">
        <v>87</v>
      </c>
      <c r="H28" s="16">
        <f>ROUND(5+0.3*Table_1[[#This Row],[期中考 (調分後)]]+0.35*Table_1[[#This Row],[期末考 (調分後)]]+0.3*Table_1[[#This Row],[Project]],0)</f>
        <v>77</v>
      </c>
    </row>
    <row r="29" spans="1:8" ht="15.75" customHeight="1" x14ac:dyDescent="0.25">
      <c r="A29" s="5"/>
      <c r="B29" s="5"/>
      <c r="C29" s="5"/>
      <c r="D29" s="5"/>
      <c r="E29" s="5"/>
      <c r="F29" s="5"/>
      <c r="G29" s="5"/>
      <c r="H29" s="5"/>
    </row>
    <row r="30" spans="1:8" ht="15.75" customHeight="1" x14ac:dyDescent="0.25">
      <c r="A30" s="3">
        <v>8</v>
      </c>
      <c r="B30" s="4">
        <v>511558013</v>
      </c>
      <c r="C30" s="4">
        <v>76</v>
      </c>
      <c r="D30" s="16">
        <f>Table_1[[#This Row],[期中考]]+24</f>
        <v>100</v>
      </c>
      <c r="E30" s="16">
        <v>35</v>
      </c>
      <c r="F30" s="16">
        <f>Table_1[[#This Row],[期末考]]+20</f>
        <v>55</v>
      </c>
      <c r="G30" s="16">
        <v>95</v>
      </c>
      <c r="H30" s="16">
        <f>ROUND(5+0.3*Table_1[[#This Row],[期中考 (調分後)]]+0.35*Table_1[[#This Row],[期末考 (調分後)]]+0.3*Table_1[[#This Row],[Project]],0)</f>
        <v>83</v>
      </c>
    </row>
    <row r="31" spans="1:8" ht="15.75" customHeight="1" x14ac:dyDescent="0.25">
      <c r="A31" s="3"/>
      <c r="B31" s="4">
        <v>511558024</v>
      </c>
      <c r="C31" s="4">
        <v>77</v>
      </c>
      <c r="D31" s="16">
        <f>Table_1[[#This Row],[期中考]]+24</f>
        <v>101</v>
      </c>
      <c r="E31" s="16">
        <v>70</v>
      </c>
      <c r="F31" s="16">
        <f>Table_1[[#This Row],[期末考]]+20</f>
        <v>90</v>
      </c>
      <c r="G31" s="16">
        <v>95</v>
      </c>
      <c r="H31" s="16">
        <f>ROUND(5+0.3*Table_1[[#This Row],[期中考 (調分後)]]+0.35*Table_1[[#This Row],[期末考 (調分後)]]+0.3*Table_1[[#This Row],[Project]],0)</f>
        <v>95</v>
      </c>
    </row>
    <row r="32" spans="1:8" ht="15.75" customHeight="1" x14ac:dyDescent="0.25">
      <c r="A32" s="3"/>
      <c r="B32" s="4">
        <v>511558025</v>
      </c>
      <c r="C32" s="4">
        <v>65</v>
      </c>
      <c r="D32" s="16">
        <f>Table_1[[#This Row],[期中考]]+24</f>
        <v>89</v>
      </c>
      <c r="E32" s="16">
        <v>76</v>
      </c>
      <c r="F32" s="16">
        <f>Table_1[[#This Row],[期末考]]+20</f>
        <v>96</v>
      </c>
      <c r="G32" s="16">
        <v>95</v>
      </c>
      <c r="H32" s="16">
        <f>ROUND(5+0.3*Table_1[[#This Row],[期中考 (調分後)]]+0.35*Table_1[[#This Row],[期末考 (調分後)]]+0.3*Table_1[[#This Row],[Project]],0)</f>
        <v>94</v>
      </c>
    </row>
    <row r="33" spans="1:8" ht="15.75" customHeight="1" x14ac:dyDescent="0.25">
      <c r="A33" s="5"/>
      <c r="B33" s="5"/>
      <c r="C33" s="5"/>
      <c r="D33" s="5"/>
      <c r="E33" s="5"/>
      <c r="F33" s="5"/>
      <c r="G33" s="5"/>
      <c r="H33" s="5"/>
    </row>
    <row r="34" spans="1:8" ht="15.75" customHeight="1" x14ac:dyDescent="0.25">
      <c r="A34" s="3">
        <v>9</v>
      </c>
      <c r="B34" s="7">
        <v>510558022</v>
      </c>
      <c r="C34" s="4">
        <v>45</v>
      </c>
      <c r="D34" s="16">
        <f>Table_1[[#This Row],[期中考]]+24</f>
        <v>69</v>
      </c>
      <c r="E34" s="16">
        <v>27</v>
      </c>
      <c r="F34" s="16">
        <f>Table_1[[#This Row],[期末考]]+20</f>
        <v>47</v>
      </c>
      <c r="G34" s="16">
        <v>92</v>
      </c>
      <c r="H34" s="16">
        <f>ROUND(5+0.3*Table_1[[#This Row],[期中考 (調分後)]]+0.35*Table_1[[#This Row],[期末考 (調分後)]]+0.3*Table_1[[#This Row],[Project]],0)</f>
        <v>70</v>
      </c>
    </row>
    <row r="35" spans="1:8" ht="15.75" customHeight="1" x14ac:dyDescent="0.25">
      <c r="A35" s="3"/>
      <c r="B35" s="7">
        <v>510558009</v>
      </c>
      <c r="C35" s="4">
        <v>60</v>
      </c>
      <c r="D35" s="16">
        <f>Table_1[[#This Row],[期中考]]+24</f>
        <v>84</v>
      </c>
      <c r="E35" s="16">
        <v>66</v>
      </c>
      <c r="F35" s="16">
        <f>Table_1[[#This Row],[期末考]]+20</f>
        <v>86</v>
      </c>
      <c r="G35" s="16">
        <v>92</v>
      </c>
      <c r="H35" s="16">
        <f>ROUND(5+0.3*Table_1[[#This Row],[期中考 (調分後)]]+0.35*Table_1[[#This Row],[期末考 (調分後)]]+0.3*Table_1[[#This Row],[Project]],0)</f>
        <v>88</v>
      </c>
    </row>
    <row r="36" spans="1:8" ht="15.75" customHeight="1" x14ac:dyDescent="0.25">
      <c r="A36" s="3"/>
      <c r="B36" s="7">
        <v>510558001</v>
      </c>
      <c r="C36" s="4">
        <v>52</v>
      </c>
      <c r="D36" s="16">
        <f>Table_1[[#This Row],[期中考]]+24</f>
        <v>76</v>
      </c>
      <c r="E36" s="16">
        <v>37</v>
      </c>
      <c r="F36" s="16">
        <f>Table_1[[#This Row],[期末考]]+20</f>
        <v>57</v>
      </c>
      <c r="G36" s="16">
        <v>92</v>
      </c>
      <c r="H36" s="16">
        <f>ROUND(5+0.3*Table_1[[#This Row],[期中考 (調分後)]]+0.35*Table_1[[#This Row],[期末考 (調分後)]]+0.3*Table_1[[#This Row],[Project]],0)</f>
        <v>75</v>
      </c>
    </row>
    <row r="37" spans="1:8" ht="15.75" customHeight="1" x14ac:dyDescent="0.25">
      <c r="A37" s="5"/>
      <c r="B37" s="5"/>
      <c r="C37" s="5"/>
      <c r="D37" s="5"/>
      <c r="E37" s="5"/>
      <c r="F37" s="5"/>
      <c r="G37" s="5"/>
      <c r="H37" s="5"/>
    </row>
    <row r="38" spans="1:8" ht="15.75" customHeight="1" x14ac:dyDescent="0.25">
      <c r="A38" s="3">
        <v>10</v>
      </c>
      <c r="B38" s="9">
        <v>511558012</v>
      </c>
      <c r="C38" s="10">
        <v>37</v>
      </c>
      <c r="D38" s="16">
        <f>Table_1[[#This Row],[期中考]]+24</f>
        <v>61</v>
      </c>
      <c r="E38" s="16">
        <v>43</v>
      </c>
      <c r="F38" s="16">
        <f>Table_1[[#This Row],[期末考]]+20</f>
        <v>63</v>
      </c>
      <c r="G38" s="16">
        <v>92</v>
      </c>
      <c r="H38" s="16">
        <f>ROUND(5+0.3*Table_1[[#This Row],[期中考 (調分後)]]+0.35*Table_1[[#This Row],[期末考 (調分後)]]+0.3*Table_1[[#This Row],[Project]],0)</f>
        <v>73</v>
      </c>
    </row>
    <row r="39" spans="1:8" ht="15.75" customHeight="1" x14ac:dyDescent="0.25">
      <c r="A39" s="3"/>
      <c r="B39" s="9">
        <v>510558024</v>
      </c>
      <c r="C39" s="10">
        <v>40</v>
      </c>
      <c r="D39" s="16">
        <f>Table_1[[#This Row],[期中考]]+24</f>
        <v>64</v>
      </c>
      <c r="E39" s="16">
        <v>46</v>
      </c>
      <c r="F39" s="16">
        <f>Table_1[[#This Row],[期末考]]+20</f>
        <v>66</v>
      </c>
      <c r="G39" s="16">
        <v>92</v>
      </c>
      <c r="H39" s="16">
        <f>ROUND(5+0.3*Table_1[[#This Row],[期中考 (調分後)]]+0.35*Table_1[[#This Row],[期末考 (調分後)]]+0.3*Table_1[[#This Row],[Project]],0)</f>
        <v>75</v>
      </c>
    </row>
    <row r="40" spans="1:8" ht="15.75" customHeight="1" x14ac:dyDescent="0.25">
      <c r="A40" s="3"/>
      <c r="B40" s="10">
        <v>511558001</v>
      </c>
      <c r="C40" s="10">
        <v>33</v>
      </c>
      <c r="D40" s="16">
        <f>Table_1[[#This Row],[期中考]]+24</f>
        <v>57</v>
      </c>
      <c r="E40" s="16">
        <v>8</v>
      </c>
      <c r="F40" s="16">
        <f>Table_1[[#This Row],[期末考]]+20</f>
        <v>28</v>
      </c>
      <c r="G40" s="16">
        <v>92</v>
      </c>
      <c r="H40" s="16">
        <f>ROUND(5+0.3*Table_1[[#This Row],[期中考 (調分後)]]+0.35*Table_1[[#This Row],[期末考 (調分後)]]+0.3*Table_1[[#This Row],[Project]],0)</f>
        <v>60</v>
      </c>
    </row>
    <row r="41" spans="1:8" ht="15.75" customHeight="1" x14ac:dyDescent="0.25">
      <c r="A41" s="5"/>
      <c r="B41" s="5"/>
      <c r="C41" s="5"/>
      <c r="D41" s="5"/>
      <c r="E41" s="5"/>
      <c r="F41" s="5"/>
      <c r="G41" s="5"/>
      <c r="H41" s="5"/>
    </row>
    <row r="42" spans="1:8" ht="15.75" customHeight="1" x14ac:dyDescent="0.25">
      <c r="A42" s="3">
        <v>11</v>
      </c>
      <c r="B42" s="9">
        <v>511558023</v>
      </c>
      <c r="C42" s="10">
        <v>69</v>
      </c>
      <c r="D42" s="16">
        <f>Table_1[[#This Row],[期中考]]+24</f>
        <v>93</v>
      </c>
      <c r="E42" s="16">
        <v>72</v>
      </c>
      <c r="F42" s="16">
        <f>Table_1[[#This Row],[期末考]]+20</f>
        <v>92</v>
      </c>
      <c r="G42" s="16">
        <v>90</v>
      </c>
      <c r="H42" s="16">
        <f>ROUND(5+0.3*Table_1[[#This Row],[期中考 (調分後)]]+0.35*Table_1[[#This Row],[期末考 (調分後)]]+0.3*Table_1[[#This Row],[Project]],0)</f>
        <v>92</v>
      </c>
    </row>
    <row r="43" spans="1:8" ht="15.75" customHeight="1" x14ac:dyDescent="0.25">
      <c r="A43" s="3"/>
      <c r="B43" s="9">
        <v>510558006</v>
      </c>
      <c r="C43" s="10">
        <v>72</v>
      </c>
      <c r="D43" s="16">
        <f>Table_1[[#This Row],[期中考]]+24</f>
        <v>96</v>
      </c>
      <c r="E43" s="16">
        <v>66</v>
      </c>
      <c r="F43" s="16">
        <f>Table_1[[#This Row],[期末考]]+20</f>
        <v>86</v>
      </c>
      <c r="G43" s="16">
        <v>90</v>
      </c>
      <c r="H43" s="16">
        <f>ROUND(5+0.3*Table_1[[#This Row],[期中考 (調分後)]]+0.35*Table_1[[#This Row],[期末考 (調分後)]]+0.3*Table_1[[#This Row],[Project]],0)</f>
        <v>91</v>
      </c>
    </row>
    <row r="44" spans="1:8" ht="15.75" customHeight="1" x14ac:dyDescent="0.25">
      <c r="A44" s="3"/>
      <c r="B44" s="9">
        <v>510558017</v>
      </c>
      <c r="C44" s="10">
        <v>50</v>
      </c>
      <c r="D44" s="16">
        <f>Table_1[[#This Row],[期中考]]+24</f>
        <v>74</v>
      </c>
      <c r="E44" s="16">
        <v>7</v>
      </c>
      <c r="F44" s="16">
        <f>Table_1[[#This Row],[期末考]]+20</f>
        <v>27</v>
      </c>
      <c r="G44" s="16">
        <v>90</v>
      </c>
      <c r="H44" s="16">
        <f>ROUND(5+0.3*Table_1[[#This Row],[期中考 (調分後)]]+0.35*Table_1[[#This Row],[期末考 (調分後)]]+0.3*Table_1[[#This Row],[Project]],0)</f>
        <v>64</v>
      </c>
    </row>
    <row r="45" spans="1:8" ht="15.75" customHeight="1" x14ac:dyDescent="0.25">
      <c r="A45" s="5"/>
      <c r="B45" s="5"/>
      <c r="C45" s="5"/>
      <c r="D45" s="5"/>
      <c r="E45" s="5"/>
      <c r="F45" s="5"/>
      <c r="G45" s="5"/>
      <c r="H45" s="5"/>
    </row>
    <row r="46" spans="1:8" ht="15.75" customHeight="1" x14ac:dyDescent="0.25">
      <c r="A46" s="11">
        <v>12</v>
      </c>
      <c r="B46" s="4">
        <v>510558011</v>
      </c>
      <c r="C46" s="4">
        <v>63</v>
      </c>
      <c r="D46" s="16">
        <f>Table_1[[#This Row],[期中考]]+24</f>
        <v>87</v>
      </c>
      <c r="E46" s="16">
        <v>73</v>
      </c>
      <c r="F46" s="16">
        <f>Table_1[[#This Row],[期末考]]+20</f>
        <v>93</v>
      </c>
      <c r="G46" s="16">
        <v>87</v>
      </c>
      <c r="H46" s="16">
        <f>ROUND(5+0.3*Table_1[[#This Row],[期中考 (調分後)]]+0.35*Table_1[[#This Row],[期末考 (調分後)]]+0.3*Table_1[[#This Row],[Project]],0)</f>
        <v>90</v>
      </c>
    </row>
    <row r="47" spans="1:8" ht="15.75" customHeight="1" x14ac:dyDescent="0.25">
      <c r="A47" s="11"/>
      <c r="B47" s="4">
        <v>510558027</v>
      </c>
      <c r="C47" s="4">
        <v>64</v>
      </c>
      <c r="D47" s="16">
        <f>Table_1[[#This Row],[期中考]]+24</f>
        <v>88</v>
      </c>
      <c r="E47" s="16">
        <v>35</v>
      </c>
      <c r="F47" s="16">
        <f>Table_1[[#This Row],[期末考]]+20</f>
        <v>55</v>
      </c>
      <c r="G47" s="16">
        <v>87</v>
      </c>
      <c r="H47" s="16">
        <f>ROUND(5+0.3*Table_1[[#This Row],[期中考 (調分後)]]+0.35*Table_1[[#This Row],[期末考 (調分後)]]+0.3*Table_1[[#This Row],[Project]],0)</f>
        <v>77</v>
      </c>
    </row>
    <row r="48" spans="1:8" ht="15.75" customHeight="1" x14ac:dyDescent="0.25">
      <c r="A48" s="11"/>
      <c r="B48" s="9"/>
      <c r="C48" s="10"/>
      <c r="D48" s="16"/>
      <c r="E48" s="16"/>
      <c r="F48" s="16"/>
      <c r="G48" s="16"/>
      <c r="H48" s="16"/>
    </row>
    <row r="49" spans="1:8" ht="15.75" customHeight="1" x14ac:dyDescent="0.25">
      <c r="A49" s="5"/>
      <c r="B49" s="5"/>
      <c r="C49" s="5"/>
      <c r="D49" s="5"/>
      <c r="E49" s="5"/>
      <c r="F49" s="5"/>
      <c r="G49" s="5"/>
      <c r="H49" s="5"/>
    </row>
    <row r="50" spans="1:8" ht="15.75" customHeight="1" x14ac:dyDescent="0.25">
      <c r="A50" s="8">
        <v>13</v>
      </c>
      <c r="B50" s="9">
        <v>511558008</v>
      </c>
      <c r="C50" s="10">
        <v>72</v>
      </c>
      <c r="D50" s="16">
        <f>Table_1[[#This Row],[期中考]]+24</f>
        <v>96</v>
      </c>
      <c r="E50" s="16">
        <v>82</v>
      </c>
      <c r="F50" s="16">
        <f>Table_1[[#This Row],[期末考]]+20</f>
        <v>102</v>
      </c>
      <c r="G50" s="16">
        <v>95</v>
      </c>
      <c r="H50" s="16">
        <f>ROUND(5+0.3*Table_1[[#This Row],[期中考 (調分後)]]+0.35*Table_1[[#This Row],[期末考 (調分後)]]+0.3*Table_1[[#This Row],[Project]],0)</f>
        <v>98</v>
      </c>
    </row>
    <row r="51" spans="1:8" ht="15.75" customHeight="1" x14ac:dyDescent="0.25">
      <c r="A51" s="9"/>
      <c r="B51" s="9">
        <v>510558013</v>
      </c>
      <c r="C51" s="10">
        <v>41</v>
      </c>
      <c r="D51" s="16">
        <f>Table_1[[#This Row],[期中考]]+24</f>
        <v>65</v>
      </c>
      <c r="E51" s="16">
        <v>30</v>
      </c>
      <c r="F51" s="16">
        <f>Table_1[[#This Row],[期末考]]+20</f>
        <v>50</v>
      </c>
      <c r="G51" s="16">
        <v>95</v>
      </c>
      <c r="H51" s="16">
        <f>ROUND(5+0.3*Table_1[[#This Row],[期中考 (調分後)]]+0.35*Table_1[[#This Row],[期末考 (調分後)]]+0.3*Table_1[[#This Row],[Project]],0)</f>
        <v>71</v>
      </c>
    </row>
    <row r="52" spans="1:8" ht="15.75" customHeight="1" x14ac:dyDescent="0.25">
      <c r="A52" s="9"/>
      <c r="B52" s="9">
        <v>511558004</v>
      </c>
      <c r="C52" s="10">
        <v>75</v>
      </c>
      <c r="D52" s="16">
        <f>Table_1[[#This Row],[期中考]]+24</f>
        <v>99</v>
      </c>
      <c r="E52" s="16">
        <v>73</v>
      </c>
      <c r="F52" s="16">
        <f>Table_1[[#This Row],[期末考]]+20</f>
        <v>93</v>
      </c>
      <c r="G52" s="16">
        <v>95</v>
      </c>
      <c r="H52" s="16">
        <f>ROUND(5+0.3*Table_1[[#This Row],[期中考 (調分後)]]+0.35*Table_1[[#This Row],[期末考 (調分後)]]+0.3*Table_1[[#This Row],[Project]],0)</f>
        <v>96</v>
      </c>
    </row>
    <row r="53" spans="1:8" ht="15.75" customHeight="1" x14ac:dyDescent="0.25">
      <c r="A53" s="5"/>
      <c r="B53" s="5"/>
      <c r="C53" s="5"/>
      <c r="D53" s="5"/>
      <c r="E53" s="5"/>
      <c r="F53" s="5"/>
      <c r="G53" s="5"/>
      <c r="H53" s="5"/>
    </row>
    <row r="54" spans="1:8" ht="15.75" customHeight="1" x14ac:dyDescent="0.25">
      <c r="A54" s="12">
        <v>14</v>
      </c>
      <c r="B54" s="13">
        <v>511558015</v>
      </c>
      <c r="C54" s="13">
        <v>44</v>
      </c>
      <c r="D54" s="16">
        <f>Table_1[[#This Row],[期中考]]+24</f>
        <v>68</v>
      </c>
      <c r="E54" s="16">
        <v>28</v>
      </c>
      <c r="F54" s="16">
        <f>Table_1[[#This Row],[期末考]]+20</f>
        <v>48</v>
      </c>
      <c r="G54" s="16">
        <v>91</v>
      </c>
      <c r="H54" s="16">
        <f>ROUND(5+0.3*Table_1[[#This Row],[期中考 (調分後)]]+0.35*Table_1[[#This Row],[期末考 (調分後)]]+0.3*Table_1[[#This Row],[Project]],0)</f>
        <v>70</v>
      </c>
    </row>
    <row r="55" spans="1:8" ht="15.75" customHeight="1" x14ac:dyDescent="0.25">
      <c r="A55" s="11"/>
      <c r="B55" s="7">
        <v>510558021</v>
      </c>
      <c r="C55" s="4">
        <v>85</v>
      </c>
      <c r="D55" s="16">
        <f>Table_1[[#This Row],[期中考]]+24</f>
        <v>109</v>
      </c>
      <c r="E55" s="16">
        <v>83</v>
      </c>
      <c r="F55" s="16">
        <f>Table_1[[#This Row],[期末考]]+20</f>
        <v>103</v>
      </c>
      <c r="G55" s="16">
        <v>91</v>
      </c>
      <c r="H55" s="16">
        <v>100</v>
      </c>
    </row>
    <row r="56" spans="1:8" ht="15.75" customHeight="1" x14ac:dyDescent="0.25">
      <c r="A56" s="11"/>
      <c r="B56" s="10">
        <v>511558017</v>
      </c>
      <c r="C56" s="10">
        <v>44</v>
      </c>
      <c r="D56" s="16">
        <f>Table_1[[#This Row],[期中考]]+24</f>
        <v>68</v>
      </c>
      <c r="E56" s="16">
        <v>24</v>
      </c>
      <c r="F56" s="16">
        <f>Table_1[[#This Row],[期末考]]+20</f>
        <v>44</v>
      </c>
      <c r="G56" s="16">
        <v>0</v>
      </c>
      <c r="H56" s="16">
        <f>ROUND(5+0.3*Table_1[[#This Row],[期中考 (調分後)]]+0.35*Table_1[[#This Row],[期末考 (調分後)]]+0.3*Table_1[[#This Row],[Project]],0)</f>
        <v>41</v>
      </c>
    </row>
    <row r="57" spans="1:8" ht="15.75" customHeight="1" x14ac:dyDescent="0.25">
      <c r="A57" s="5"/>
      <c r="B57" s="5"/>
      <c r="C57" s="5"/>
      <c r="D57" s="5"/>
      <c r="E57" s="5"/>
      <c r="F57" s="5"/>
      <c r="G57" s="5"/>
      <c r="H57" s="5"/>
    </row>
    <row r="58" spans="1:8" ht="15.75" customHeight="1" x14ac:dyDescent="0.25">
      <c r="A58" s="14">
        <v>15</v>
      </c>
      <c r="B58" s="15">
        <v>411540007</v>
      </c>
      <c r="C58" s="15">
        <v>86</v>
      </c>
      <c r="D58" s="16">
        <f>Table_1[[#This Row],[期中考]]+24</f>
        <v>110</v>
      </c>
      <c r="E58" s="16">
        <v>90</v>
      </c>
      <c r="F58" s="16">
        <f>Table_1[[#This Row],[期末考]]+20</f>
        <v>110</v>
      </c>
      <c r="G58" s="16">
        <v>95</v>
      </c>
      <c r="H58" s="16">
        <v>100</v>
      </c>
    </row>
    <row r="59" spans="1:8" ht="15.75" customHeight="1" x14ac:dyDescent="0.25">
      <c r="A59" s="11"/>
      <c r="B59" s="2"/>
      <c r="C59" s="2"/>
      <c r="D59" s="16"/>
      <c r="E59" s="16"/>
      <c r="F59" s="16"/>
      <c r="G59" s="16"/>
      <c r="H59" s="16"/>
    </row>
    <row r="60" spans="1:8" ht="15.75" customHeight="1" x14ac:dyDescent="0.25">
      <c r="A60" s="11"/>
      <c r="B60" s="2"/>
      <c r="C60" s="2" t="s">
        <v>3</v>
      </c>
      <c r="D60" s="2" t="s">
        <v>3</v>
      </c>
      <c r="E60" s="2" t="s">
        <v>3</v>
      </c>
      <c r="F60" s="2" t="s">
        <v>3</v>
      </c>
      <c r="G60" s="2" t="s">
        <v>3</v>
      </c>
      <c r="H60" s="2" t="s">
        <v>3</v>
      </c>
    </row>
    <row r="61" spans="1:8" ht="15.75" customHeight="1" x14ac:dyDescent="0.25">
      <c r="A61" s="11"/>
      <c r="B61" s="2"/>
      <c r="C61" s="2">
        <f>ROUND((AVERAGE(C2:C58)),2)</f>
        <v>57.69</v>
      </c>
      <c r="D61" s="16">
        <f>Table_1[[#This Row],[期中考]]+24</f>
        <v>81.69</v>
      </c>
      <c r="E61" s="2">
        <f>ROUND((AVERAGE(E2:E58)),2)</f>
        <v>49.59</v>
      </c>
      <c r="F61" s="2">
        <f>ROUND((AVERAGE(F2:F58)),2)</f>
        <v>69.08</v>
      </c>
      <c r="G61" s="2">
        <f>ROUND((AVERAGE(G2:G58)),2)</f>
        <v>88.82</v>
      </c>
      <c r="H61" s="2">
        <f>ROUND((AVERAGE(H2:H58)),2)</f>
        <v>80.28</v>
      </c>
    </row>
    <row r="62" spans="1:8" ht="15.75" customHeight="1" x14ac:dyDescent="0.25">
      <c r="A62" s="11"/>
      <c r="B62" s="2"/>
      <c r="C62" s="2"/>
      <c r="D62" s="16"/>
      <c r="E62" s="2"/>
      <c r="F62" s="2"/>
      <c r="G62" s="2"/>
      <c r="H62" s="2"/>
    </row>
    <row r="63" spans="1:8" ht="15.75" customHeight="1" x14ac:dyDescent="0.25">
      <c r="A63" s="1"/>
      <c r="B63" s="2" t="s">
        <v>7</v>
      </c>
      <c r="C63" s="1">
        <f t="shared" ref="C63:H63" si="0">COUNTIF(C2:C58,"&lt;60")</f>
        <v>16</v>
      </c>
      <c r="D63" s="1">
        <f t="shared" si="0"/>
        <v>2</v>
      </c>
      <c r="E63" s="1">
        <f t="shared" si="0"/>
        <v>26</v>
      </c>
      <c r="F63" s="1">
        <f t="shared" si="0"/>
        <v>12</v>
      </c>
      <c r="G63" s="1">
        <f t="shared" si="0"/>
        <v>2</v>
      </c>
      <c r="H63" s="1">
        <f t="shared" si="0"/>
        <v>3</v>
      </c>
    </row>
    <row r="64" spans="1:8" ht="15.75" customHeight="1" x14ac:dyDescent="0.25">
      <c r="A64" s="1"/>
      <c r="B64" s="2" t="s">
        <v>8</v>
      </c>
      <c r="C64" s="1">
        <f t="shared" ref="C64:H64" si="1">COUNTIFS(C2:C58,"&gt;=60",C2:C58,"&lt;70")</f>
        <v>14</v>
      </c>
      <c r="D64" s="1">
        <f t="shared" si="1"/>
        <v>8</v>
      </c>
      <c r="E64" s="1">
        <f t="shared" si="1"/>
        <v>4</v>
      </c>
      <c r="F64" s="1">
        <f t="shared" si="1"/>
        <v>7</v>
      </c>
      <c r="G64" s="1">
        <f t="shared" si="1"/>
        <v>0</v>
      </c>
      <c r="H64" s="1">
        <f t="shared" si="1"/>
        <v>2</v>
      </c>
    </row>
    <row r="65" spans="1:8" ht="15.75" customHeight="1" x14ac:dyDescent="0.25">
      <c r="A65" s="1"/>
      <c r="B65" s="2" t="s">
        <v>9</v>
      </c>
      <c r="C65" s="1">
        <f t="shared" ref="C65:H65" si="2">COUNTIFS(C2:C58,"&gt;=70",C2:C58,"&lt;80")</f>
        <v>7</v>
      </c>
      <c r="D65" s="1">
        <f t="shared" si="2"/>
        <v>6</v>
      </c>
      <c r="E65" s="1">
        <f t="shared" si="2"/>
        <v>6</v>
      </c>
      <c r="F65" s="1">
        <f t="shared" si="2"/>
        <v>7</v>
      </c>
      <c r="G65" s="1">
        <f t="shared" si="2"/>
        <v>0</v>
      </c>
      <c r="H65" s="1">
        <f t="shared" si="2"/>
        <v>11</v>
      </c>
    </row>
    <row r="66" spans="1:8" ht="15.75" customHeight="1" x14ac:dyDescent="0.25">
      <c r="A66" s="1"/>
      <c r="B66" s="2" t="s">
        <v>10</v>
      </c>
      <c r="C66" s="1">
        <f t="shared" ref="C66:H66" si="3">COUNTIFS(C2:C58,"&gt;=80",C2:C58,"&lt;90")</f>
        <v>2</v>
      </c>
      <c r="D66" s="1">
        <f t="shared" si="3"/>
        <v>9</v>
      </c>
      <c r="E66" s="1">
        <f t="shared" si="3"/>
        <v>2</v>
      </c>
      <c r="F66" s="1">
        <f t="shared" si="3"/>
        <v>4</v>
      </c>
      <c r="G66" s="1">
        <f t="shared" si="3"/>
        <v>8</v>
      </c>
      <c r="H66" s="1">
        <f t="shared" si="3"/>
        <v>12</v>
      </c>
    </row>
    <row r="67" spans="1:8" ht="15.75" customHeight="1" x14ac:dyDescent="0.25">
      <c r="A67" s="1"/>
      <c r="B67" s="2" t="s">
        <v>11</v>
      </c>
      <c r="C67" s="1">
        <f t="shared" ref="C67:H67" si="4">COUNTIFS(C2:C58,"&gt;=90",C2:C58,"&lt;100")</f>
        <v>0</v>
      </c>
      <c r="D67" s="1">
        <f t="shared" si="4"/>
        <v>10</v>
      </c>
      <c r="E67" s="1">
        <f t="shared" si="4"/>
        <v>1</v>
      </c>
      <c r="F67" s="1">
        <f t="shared" si="4"/>
        <v>6</v>
      </c>
      <c r="G67" s="1">
        <f t="shared" si="4"/>
        <v>24</v>
      </c>
      <c r="H67" s="1">
        <f t="shared" si="4"/>
        <v>9</v>
      </c>
    </row>
    <row r="68" spans="1:8" ht="15.75" customHeight="1" x14ac:dyDescent="0.25">
      <c r="A68" s="1"/>
      <c r="B68" s="2" t="s">
        <v>12</v>
      </c>
      <c r="C68" s="1">
        <f t="shared" ref="C68:H68" si="5">COUNTIF(C2:C58,"&gt;99")</f>
        <v>0</v>
      </c>
      <c r="D68" s="1">
        <f t="shared" si="5"/>
        <v>4</v>
      </c>
      <c r="E68" s="1">
        <f t="shared" si="5"/>
        <v>0</v>
      </c>
      <c r="F68" s="1">
        <f t="shared" si="5"/>
        <v>3</v>
      </c>
      <c r="G68" s="1">
        <f t="shared" si="5"/>
        <v>5</v>
      </c>
      <c r="H68" s="1">
        <f t="shared" si="5"/>
        <v>2</v>
      </c>
    </row>
    <row r="69" spans="1:8" ht="15.75" customHeight="1" x14ac:dyDescent="0.25"/>
    <row r="70" spans="1:8" ht="15.75" customHeight="1" x14ac:dyDescent="0.25"/>
    <row r="71" spans="1:8" ht="15.75" customHeight="1" x14ac:dyDescent="0.25"/>
    <row r="72" spans="1:8" ht="15.75" customHeight="1" x14ac:dyDescent="0.25"/>
    <row r="73" spans="1:8" ht="15.75" customHeight="1" x14ac:dyDescent="0.25"/>
    <row r="74" spans="1:8" ht="15.75" customHeight="1" x14ac:dyDescent="0.25"/>
    <row r="75" spans="1:8" ht="15.75" customHeight="1" x14ac:dyDescent="0.25"/>
    <row r="76" spans="1:8" ht="15.75" customHeight="1" x14ac:dyDescent="0.25"/>
    <row r="77" spans="1:8" ht="15.75" customHeight="1" x14ac:dyDescent="0.25"/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honeticPr fontId="1" type="noConversion"/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Chang</cp:lastModifiedBy>
  <dcterms:created xsi:type="dcterms:W3CDTF">2015-06-05T18:19:34Z</dcterms:created>
  <dcterms:modified xsi:type="dcterms:W3CDTF">2023-06-11T07:58:30Z</dcterms:modified>
</cp:coreProperties>
</file>