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工作表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gplyTG+0hZev0HW6BshSPiPyF1Yg=="/>
    </ext>
  </extLst>
</workbook>
</file>

<file path=xl/calcChain.xml><?xml version="1.0" encoding="utf-8"?>
<calcChain xmlns="http://schemas.openxmlformats.org/spreadsheetml/2006/main">
  <c r="F3" i="1" l="1"/>
  <c r="H3" i="1" s="1"/>
  <c r="F8" i="1"/>
  <c r="H8" i="1" s="1"/>
  <c r="F13" i="1"/>
  <c r="H13" i="1" s="1"/>
  <c r="F19" i="1"/>
  <c r="F47" i="1"/>
  <c r="H47" i="1" s="1"/>
  <c r="F52" i="1"/>
  <c r="H52" i="1" s="1"/>
  <c r="F57" i="1"/>
  <c r="H57" i="1" s="1"/>
  <c r="F63" i="1"/>
  <c r="H63" i="1" s="1"/>
  <c r="F68" i="1"/>
  <c r="H68" i="1" s="1"/>
  <c r="E7" i="1"/>
  <c r="F7" i="1" s="1"/>
  <c r="H7" i="1" s="1"/>
  <c r="E8" i="1"/>
  <c r="E9" i="1"/>
  <c r="F9" i="1" s="1"/>
  <c r="H9" i="1" s="1"/>
  <c r="E11" i="1"/>
  <c r="F11" i="1" s="1"/>
  <c r="H11" i="1" s="1"/>
  <c r="E12" i="1"/>
  <c r="F12" i="1" s="1"/>
  <c r="H12" i="1" s="1"/>
  <c r="E13" i="1"/>
  <c r="E15" i="1"/>
  <c r="F15" i="1" s="1"/>
  <c r="H15" i="1" s="1"/>
  <c r="E16" i="1"/>
  <c r="F16" i="1" s="1"/>
  <c r="H16" i="1" s="1"/>
  <c r="E17" i="1"/>
  <c r="F17" i="1" s="1"/>
  <c r="H17" i="1" s="1"/>
  <c r="E19" i="1"/>
  <c r="E20" i="1"/>
  <c r="E21" i="1"/>
  <c r="F21" i="1" s="1"/>
  <c r="E23" i="1"/>
  <c r="F23" i="1" s="1"/>
  <c r="H23" i="1" s="1"/>
  <c r="E24" i="1"/>
  <c r="F24" i="1" s="1"/>
  <c r="H24" i="1" s="1"/>
  <c r="E25" i="1"/>
  <c r="F25" i="1" s="1"/>
  <c r="H25" i="1" s="1"/>
  <c r="E27" i="1"/>
  <c r="F27" i="1" s="1"/>
  <c r="H27" i="1" s="1"/>
  <c r="E28" i="1"/>
  <c r="F28" i="1" s="1"/>
  <c r="H28" i="1" s="1"/>
  <c r="E31" i="1"/>
  <c r="F31" i="1" s="1"/>
  <c r="H31" i="1" s="1"/>
  <c r="E32" i="1"/>
  <c r="F32" i="1" s="1"/>
  <c r="H32" i="1" s="1"/>
  <c r="E33" i="1"/>
  <c r="F33" i="1" s="1"/>
  <c r="H33" i="1" s="1"/>
  <c r="E35" i="1"/>
  <c r="F35" i="1" s="1"/>
  <c r="H35" i="1" s="1"/>
  <c r="E36" i="1"/>
  <c r="F36" i="1" s="1"/>
  <c r="H36" i="1" s="1"/>
  <c r="E37" i="1"/>
  <c r="F37" i="1" s="1"/>
  <c r="H37" i="1" s="1"/>
  <c r="E39" i="1"/>
  <c r="F39" i="1" s="1"/>
  <c r="H39" i="1" s="1"/>
  <c r="E43" i="1"/>
  <c r="F43" i="1" s="1"/>
  <c r="H43" i="1" s="1"/>
  <c r="E44" i="1"/>
  <c r="F44" i="1" s="1"/>
  <c r="H44" i="1" s="1"/>
  <c r="E45" i="1"/>
  <c r="E47" i="1"/>
  <c r="E48" i="1"/>
  <c r="F48" i="1" s="1"/>
  <c r="H48" i="1" s="1"/>
  <c r="E49" i="1"/>
  <c r="F49" i="1" s="1"/>
  <c r="H49" i="1" s="1"/>
  <c r="E51" i="1"/>
  <c r="F51" i="1" s="1"/>
  <c r="H51" i="1" s="1"/>
  <c r="E52" i="1"/>
  <c r="E53" i="1"/>
  <c r="F53" i="1" s="1"/>
  <c r="H53" i="1" s="1"/>
  <c r="E55" i="1"/>
  <c r="F55" i="1" s="1"/>
  <c r="H55" i="1" s="1"/>
  <c r="E56" i="1"/>
  <c r="F56" i="1" s="1"/>
  <c r="H56" i="1" s="1"/>
  <c r="E57" i="1"/>
  <c r="E59" i="1"/>
  <c r="F59" i="1" s="1"/>
  <c r="H59" i="1" s="1"/>
  <c r="E60" i="1"/>
  <c r="F60" i="1" s="1"/>
  <c r="H60" i="1" s="1"/>
  <c r="E61" i="1"/>
  <c r="F61" i="1" s="1"/>
  <c r="H61" i="1" s="1"/>
  <c r="E63" i="1"/>
  <c r="E64" i="1"/>
  <c r="F64" i="1" s="1"/>
  <c r="H64" i="1" s="1"/>
  <c r="E65" i="1"/>
  <c r="F65" i="1" s="1"/>
  <c r="H65" i="1" s="1"/>
  <c r="E67" i="1"/>
  <c r="F67" i="1" s="1"/>
  <c r="H67" i="1" s="1"/>
  <c r="E68" i="1"/>
  <c r="E69" i="1"/>
  <c r="F69" i="1" s="1"/>
  <c r="H69" i="1" s="1"/>
  <c r="E4" i="1"/>
  <c r="F4" i="1" s="1"/>
  <c r="H4" i="1" s="1"/>
  <c r="E5" i="1"/>
  <c r="F5" i="1" s="1"/>
  <c r="H5" i="1" s="1"/>
  <c r="E3" i="1"/>
  <c r="C72" i="1"/>
  <c r="H77" i="1" l="1"/>
  <c r="H73" i="1"/>
  <c r="H76" i="1"/>
  <c r="H75" i="1"/>
  <c r="H74" i="1"/>
  <c r="H72" i="1"/>
  <c r="D72" i="1"/>
</calcChain>
</file>

<file path=xl/sharedStrings.xml><?xml version="1.0" encoding="utf-8"?>
<sst xmlns="http://schemas.openxmlformats.org/spreadsheetml/2006/main" count="44" uniqueCount="42">
  <si>
    <t>組別</t>
  </si>
  <si>
    <t>學號</t>
  </si>
  <si>
    <t>第1組</t>
  </si>
  <si>
    <t>第2組</t>
  </si>
  <si>
    <t>跪求老師放過</t>
  </si>
  <si>
    <t>第3組</t>
  </si>
  <si>
    <t>Neili kadiya</t>
  </si>
  <si>
    <t>第4組</t>
  </si>
  <si>
    <t>kernel23</t>
  </si>
  <si>
    <t>第5組</t>
  </si>
  <si>
    <t>LongLiveOSS</t>
  </si>
  <si>
    <t>第6組</t>
  </si>
  <si>
    <t>第7組</t>
  </si>
  <si>
    <t>內壢夢巴黎</t>
  </si>
  <si>
    <t>第8組</t>
  </si>
  <si>
    <t>第9組</t>
  </si>
  <si>
    <t>第10組</t>
  </si>
  <si>
    <t>今天不下班</t>
  </si>
  <si>
    <t>第11組</t>
  </si>
  <si>
    <t>Believe  相信</t>
  </si>
  <si>
    <t>第12組</t>
  </si>
  <si>
    <t>第13組</t>
  </si>
  <si>
    <t>我好棒棒</t>
  </si>
  <si>
    <t>第14組</t>
  </si>
  <si>
    <t>第15組</t>
  </si>
  <si>
    <t>第16組</t>
  </si>
  <si>
    <t>第17組</t>
  </si>
  <si>
    <t>期末考</t>
    <phoneticPr fontId="9" type="noConversion"/>
  </si>
  <si>
    <t>期末報告</t>
    <phoneticPr fontId="9" type="noConversion"/>
  </si>
  <si>
    <t>平均</t>
    <phoneticPr fontId="9" type="noConversion"/>
  </si>
  <si>
    <r>
      <rPr>
        <sz val="11"/>
        <color theme="1"/>
        <rFont val="Calibri"/>
        <family val="2"/>
        <charset val="136"/>
      </rPr>
      <t>課堂</t>
    </r>
    <r>
      <rPr>
        <sz val="11"/>
        <color theme="1"/>
        <rFont val="細明體"/>
        <family val="2"/>
        <charset val="136"/>
      </rPr>
      <t>加分</t>
    </r>
    <phoneticPr fontId="9" type="noConversion"/>
  </si>
  <si>
    <t>總成績</t>
    <phoneticPr fontId="9" type="noConversion"/>
  </si>
  <si>
    <t>總成績(調整後)</t>
    <phoneticPr fontId="9" type="noConversion"/>
  </si>
  <si>
    <t>最後成績</t>
    <phoneticPr fontId="9" type="noConversion"/>
  </si>
  <si>
    <t>&lt;60</t>
    <phoneticPr fontId="9" type="noConversion"/>
  </si>
  <si>
    <t>60-69</t>
    <phoneticPr fontId="9" type="noConversion"/>
  </si>
  <si>
    <t>70-79</t>
    <phoneticPr fontId="9" type="noConversion"/>
  </si>
  <si>
    <t>80-89</t>
    <phoneticPr fontId="9" type="noConversion"/>
  </si>
  <si>
    <t>90-99</t>
    <phoneticPr fontId="9" type="noConversion"/>
  </si>
  <si>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rgb="FFFF0000"/>
        <rFont val="細明體"/>
        <family val="3"/>
        <charset val="136"/>
      </rPr>
      <t>註</t>
    </r>
    <r>
      <rPr>
        <b/>
        <sz val="11"/>
        <color rgb="FFFF0000"/>
        <rFont val="Calibri"/>
        <family val="2"/>
      </rPr>
      <t xml:space="preserve">:  </t>
    </r>
    <r>
      <rPr>
        <b/>
        <sz val="11"/>
        <color rgb="FFFF0000"/>
        <rFont val="微軟正黑體"/>
        <family val="2"/>
        <charset val="136"/>
      </rPr>
      <t>若段考分數為</t>
    </r>
    <r>
      <rPr>
        <b/>
        <sz val="11"/>
        <color rgb="FFFF0000"/>
        <rFont val="Calibri"/>
        <family val="2"/>
      </rPr>
      <t>0</t>
    </r>
    <r>
      <rPr>
        <b/>
        <sz val="11"/>
        <color rgb="FFFF0000"/>
        <rFont val="細明體"/>
        <family val="2"/>
        <charset val="136"/>
      </rPr>
      <t>，不予</t>
    </r>
    <r>
      <rPr>
        <b/>
        <sz val="11"/>
        <color rgb="FFFF0000"/>
        <rFont val="新細明體"/>
        <family val="2"/>
        <charset val="136"/>
      </rPr>
      <t>調</t>
    </r>
    <r>
      <rPr>
        <b/>
        <sz val="11"/>
        <color rgb="FFFF0000"/>
        <rFont val="細明體"/>
        <family val="2"/>
        <charset val="136"/>
      </rPr>
      <t>分</t>
    </r>
    <phoneticPr fontId="9" type="noConversion"/>
  </si>
  <si>
    <r>
      <rPr>
        <b/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42</t>
    </r>
    <phoneticPr fontId="9" type="noConversion"/>
  </si>
  <si>
    <r>
      <rPr>
        <b/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47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</si>
</sst>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scheme val="minor"/>
    </font>
    <font>
      <sz val="12"/>
      <color theme="1"/>
      <name val="Calibri"/>
    </font>
    <font>
      <sz val="12"/>
      <color rgb="FFFFFFFF"/>
      <name val="DFKai-SB"/>
      <family val="4"/>
      <charset val="136"/>
    </font>
    <font>
      <sz val="12"/>
      <color theme="1"/>
      <name val="DFKai-SB"/>
      <family val="4"/>
      <charset val="136"/>
    </font>
    <font>
      <sz val="12"/>
      <color rgb="FF222222"/>
      <name val="DFKai-SB"/>
      <family val="4"/>
      <charset val="136"/>
    </font>
    <font>
      <sz val="12"/>
      <color rgb="FF000000"/>
      <name val="DFKai-SB"/>
      <family val="4"/>
      <charset val="136"/>
    </font>
    <font>
      <sz val="12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charset val="136"/>
    </font>
    <font>
      <sz val="9"/>
      <name val="Calibri"/>
      <family val="3"/>
      <charset val="136"/>
      <scheme val="minor"/>
    </font>
    <font>
      <sz val="11"/>
      <color theme="1"/>
      <name val="微軟正黑體"/>
      <family val="2"/>
      <charset val="136"/>
    </font>
    <font>
      <sz val="14"/>
      <color theme="1"/>
      <name val="Calibri"/>
      <family val="2"/>
      <scheme val="minor"/>
    </font>
    <font>
      <sz val="14"/>
      <color theme="1"/>
      <name val="DFKai-SB"/>
      <family val="4"/>
      <charset val="136"/>
    </font>
    <font>
      <sz val="11"/>
      <color theme="1"/>
      <name val="細明體"/>
      <family val="2"/>
      <charset val="136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細明體"/>
      <family val="3"/>
      <charset val="136"/>
    </font>
    <font>
      <b/>
      <sz val="11"/>
      <color rgb="FFFF0000"/>
      <name val="Calibri"/>
      <family val="2"/>
    </font>
    <font>
      <b/>
      <sz val="11"/>
      <color rgb="FFFF0000"/>
      <name val="微軟正黑體"/>
      <family val="2"/>
      <charset val="136"/>
    </font>
    <font>
      <b/>
      <sz val="11"/>
      <color rgb="FFFF0000"/>
      <name val="細明體"/>
      <family val="2"/>
      <charset val="136"/>
    </font>
    <font>
      <b/>
      <sz val="11"/>
      <color rgb="FFFF0000"/>
      <name val="新細明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0B5394"/>
        <bgColor rgb="FF0B5394"/>
      </patternFill>
    </fill>
    <fill>
      <patternFill patternType="solid">
        <fgColor rgb="FF44546A"/>
        <bgColor rgb="FF44546A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4" fillId="0" borderId="0" xfId="0" applyFont="1"/>
    <xf numFmtId="0" fontId="6" fillId="0" borderId="0" xfId="0" applyFont="1"/>
    <xf numFmtId="0" fontId="3" fillId="3" borderId="1" xfId="0" applyFont="1" applyFill="1" applyBorder="1" applyAlignment="1">
      <alignment horizontal="right"/>
    </xf>
    <xf numFmtId="0" fontId="7" fillId="0" borderId="0" xfId="0" applyFont="1"/>
    <xf numFmtId="0" fontId="8" fillId="0" borderId="0" xfId="0" applyFont="1" applyAlignment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/>
    <xf numFmtId="0" fontId="12" fillId="2" borderId="1" xfId="0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1" fillId="0" borderId="0" xfId="0" applyFont="1" applyFill="1" applyAlignment="1"/>
    <xf numFmtId="0" fontId="0" fillId="0" borderId="0" xfId="0" applyNumberFormat="1" applyFont="1" applyAlignment="1"/>
    <xf numFmtId="0" fontId="0" fillId="0" borderId="0" xfId="0"/>
    <xf numFmtId="0" fontId="15" fillId="0" borderId="0" xfId="0" applyFont="1" applyAlignment="1"/>
  </cellXfs>
  <cellStyles count="1">
    <cellStyle name="一般" xfId="0" builtinId="0"/>
  </cellStyles>
  <dxfs count="5">
    <dxf>
      <numFmt numFmtId="0" formatCode="General"/>
    </dxf>
    <dxf>
      <numFmt numFmtId="0" formatCode="General"/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工作表1-style" pivot="0" count="3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_1" displayName="Table_1" ref="A1:H78">
  <tableColumns count="8">
    <tableColumn id="1" name="組別"/>
    <tableColumn id="2" name="學號"/>
    <tableColumn id="5" name="期末報告"/>
    <tableColumn id="6" name="期末考"/>
    <tableColumn id="7" name="總成績" dataDxfId="1">
      <calculatedColumnFormula>SUMPRODUCT(C2:D2,$C$2:$D$2)</calculatedColumnFormula>
    </tableColumn>
    <tableColumn id="4" name="總成績(調整後)" dataDxfId="0">
      <calculatedColumnFormula>Table_1[[#This Row],[總成績]]+24</calculatedColumnFormula>
    </tableColumn>
    <tableColumn id="8" name="課堂加分"/>
    <tableColumn id="9" name="最後成績"/>
  </tableColumns>
  <tableStyleInfo name="工作表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9"/>
  <sheetViews>
    <sheetView tabSelected="1" workbookViewId="0">
      <selection activeCell="J3" sqref="J3"/>
    </sheetView>
  </sheetViews>
  <sheetFormatPr defaultColWidth="14.42578125" defaultRowHeight="15" customHeight="1"/>
  <cols>
    <col min="1" max="1" width="17.85546875" customWidth="1"/>
    <col min="2" max="2" width="17.140625" customWidth="1"/>
    <col min="3" max="3" width="15.42578125" customWidth="1"/>
    <col min="4" max="4" width="10.5703125" customWidth="1"/>
    <col min="5" max="5" width="14.42578125" customWidth="1"/>
    <col min="6" max="6" width="16.42578125" customWidth="1"/>
    <col min="7" max="7" width="9.28515625" customWidth="1"/>
    <col min="8" max="8" width="12" customWidth="1"/>
    <col min="9" max="25" width="8.7109375" customWidth="1"/>
  </cols>
  <sheetData>
    <row r="1" spans="1:10" ht="15.75" customHeight="1">
      <c r="A1" s="1" t="s">
        <v>0</v>
      </c>
      <c r="B1" s="1" t="s">
        <v>1</v>
      </c>
      <c r="C1" s="18" t="s">
        <v>28</v>
      </c>
      <c r="D1" s="19" t="s">
        <v>27</v>
      </c>
      <c r="E1" s="24" t="s">
        <v>31</v>
      </c>
      <c r="F1" s="24" t="s">
        <v>32</v>
      </c>
      <c r="G1" s="17" t="s">
        <v>30</v>
      </c>
      <c r="H1" s="25" t="s">
        <v>33</v>
      </c>
    </row>
    <row r="2" spans="1:10" ht="15.75" customHeight="1">
      <c r="A2" s="2" t="s">
        <v>2</v>
      </c>
      <c r="B2" s="3"/>
      <c r="C2" s="8">
        <v>0.5</v>
      </c>
      <c r="D2" s="8">
        <v>0.5</v>
      </c>
    </row>
    <row r="3" spans="1:10" ht="15.75" customHeight="1">
      <c r="A3" s="4"/>
      <c r="B3" s="5">
        <v>510558005</v>
      </c>
      <c r="C3" s="20">
        <v>53</v>
      </c>
      <c r="D3" s="20">
        <v>18</v>
      </c>
      <c r="E3">
        <f>ROUND(SUMPRODUCT(C3:D3,$C$2:$D$2),0)</f>
        <v>36</v>
      </c>
      <c r="F3">
        <f>Table_1[[#This Row],[總成績]]+24</f>
        <v>60</v>
      </c>
      <c r="H3">
        <f>Table_1[[#This Row],[總成績(調整後)]]</f>
        <v>60</v>
      </c>
      <c r="J3" s="30" t="s">
        <v>39</v>
      </c>
    </row>
    <row r="4" spans="1:10" ht="15.75" customHeight="1">
      <c r="A4" s="4"/>
      <c r="B4" s="6">
        <v>510558006</v>
      </c>
      <c r="C4" s="20">
        <v>53</v>
      </c>
      <c r="D4" s="20">
        <v>9</v>
      </c>
      <c r="E4">
        <f t="shared" ref="E4:E67" si="0">ROUND(SUMPRODUCT(C4:D4,$C$2:$D$2),0)</f>
        <v>31</v>
      </c>
      <c r="F4">
        <f>Table_1[[#This Row],[總成績]]+24</f>
        <v>55</v>
      </c>
      <c r="H4">
        <f>Table_1[[#This Row],[總成績(調整後)]]</f>
        <v>55</v>
      </c>
    </row>
    <row r="5" spans="1:10" ht="15.75" customHeight="1">
      <c r="A5" s="4"/>
      <c r="B5" s="6">
        <v>510558013</v>
      </c>
      <c r="C5" s="20">
        <v>53</v>
      </c>
      <c r="D5" s="20">
        <v>26</v>
      </c>
      <c r="E5">
        <f t="shared" si="0"/>
        <v>40</v>
      </c>
      <c r="F5">
        <f>Table_1[[#This Row],[總成績]]+24</f>
        <v>64</v>
      </c>
      <c r="H5">
        <f>Table_1[[#This Row],[總成績(調整後)]]</f>
        <v>64</v>
      </c>
    </row>
    <row r="6" spans="1:10" ht="15.75" customHeight="1">
      <c r="A6" s="7" t="s">
        <v>3</v>
      </c>
      <c r="B6" s="8"/>
      <c r="C6" s="21"/>
      <c r="D6" s="21"/>
    </row>
    <row r="7" spans="1:10" ht="15.75" customHeight="1">
      <c r="A7" s="9" t="s">
        <v>4</v>
      </c>
      <c r="B7" s="6">
        <v>510558003</v>
      </c>
      <c r="C7" s="20">
        <v>99</v>
      </c>
      <c r="D7" s="20">
        <v>30</v>
      </c>
      <c r="E7">
        <f t="shared" si="0"/>
        <v>65</v>
      </c>
      <c r="F7">
        <f>Table_1[[#This Row],[總成績]]+24</f>
        <v>89</v>
      </c>
      <c r="H7">
        <f>Table_1[[#This Row],[總成績(調整後)]]</f>
        <v>89</v>
      </c>
    </row>
    <row r="8" spans="1:10" ht="15.75" customHeight="1">
      <c r="A8" s="4"/>
      <c r="B8" s="5">
        <v>511558016</v>
      </c>
      <c r="C8" s="20">
        <v>99</v>
      </c>
      <c r="D8" s="20">
        <v>28</v>
      </c>
      <c r="E8">
        <f t="shared" si="0"/>
        <v>64</v>
      </c>
      <c r="F8">
        <f>Table_1[[#This Row],[總成績]]+24</f>
        <v>88</v>
      </c>
      <c r="H8">
        <f>Table_1[[#This Row],[總成績(調整後)]]</f>
        <v>88</v>
      </c>
    </row>
    <row r="9" spans="1:10" ht="15.75" customHeight="1">
      <c r="A9" s="4"/>
      <c r="B9" s="6">
        <v>511558014</v>
      </c>
      <c r="C9" s="20">
        <v>99</v>
      </c>
      <c r="D9" s="20">
        <v>17</v>
      </c>
      <c r="E9">
        <f t="shared" si="0"/>
        <v>58</v>
      </c>
      <c r="F9">
        <f>Table_1[[#This Row],[總成績]]+24</f>
        <v>82</v>
      </c>
      <c r="H9">
        <f>Table_1[[#This Row],[總成績(調整後)]]</f>
        <v>82</v>
      </c>
    </row>
    <row r="10" spans="1:10" ht="15.75" customHeight="1">
      <c r="A10" s="7" t="s">
        <v>5</v>
      </c>
      <c r="B10" s="3"/>
      <c r="C10" s="21"/>
      <c r="D10" s="21"/>
    </row>
    <row r="11" spans="1:10" ht="15.75" customHeight="1">
      <c r="A11" s="10" t="s">
        <v>6</v>
      </c>
      <c r="B11" s="5">
        <v>510558023</v>
      </c>
      <c r="C11" s="20">
        <v>50</v>
      </c>
      <c r="D11" s="20">
        <v>32</v>
      </c>
      <c r="E11">
        <f t="shared" si="0"/>
        <v>41</v>
      </c>
      <c r="F11">
        <f>Table_1[[#This Row],[總成績]]+24</f>
        <v>65</v>
      </c>
      <c r="H11">
        <f>Table_1[[#This Row],[總成績(調整後)]]</f>
        <v>65</v>
      </c>
    </row>
    <row r="12" spans="1:10" ht="15.75" customHeight="1">
      <c r="A12" s="4"/>
      <c r="B12" s="5">
        <v>511558007</v>
      </c>
      <c r="C12" s="20">
        <v>50</v>
      </c>
      <c r="D12" s="20">
        <v>33</v>
      </c>
      <c r="E12">
        <f t="shared" si="0"/>
        <v>42</v>
      </c>
      <c r="F12">
        <f>Table_1[[#This Row],[總成績]]+24</f>
        <v>66</v>
      </c>
      <c r="H12">
        <f>Table_1[[#This Row],[總成績(調整後)]]</f>
        <v>66</v>
      </c>
    </row>
    <row r="13" spans="1:10" ht="15.75" customHeight="1">
      <c r="A13" s="4"/>
      <c r="B13" s="5">
        <v>511558011</v>
      </c>
      <c r="C13" s="20">
        <v>50</v>
      </c>
      <c r="D13" s="20">
        <v>19</v>
      </c>
      <c r="E13">
        <f t="shared" si="0"/>
        <v>35</v>
      </c>
      <c r="F13">
        <f>Table_1[[#This Row],[總成績]]+24</f>
        <v>59</v>
      </c>
      <c r="H13">
        <f>Table_1[[#This Row],[總成績(調整後)]]</f>
        <v>59</v>
      </c>
    </row>
    <row r="14" spans="1:10" ht="15.75" customHeight="1">
      <c r="A14" s="7" t="s">
        <v>7</v>
      </c>
      <c r="B14" s="3"/>
      <c r="C14" s="21"/>
      <c r="D14" s="21"/>
    </row>
    <row r="15" spans="1:10" ht="15.75" customHeight="1">
      <c r="A15" s="11" t="s">
        <v>8</v>
      </c>
      <c r="B15" s="12">
        <v>509558002</v>
      </c>
      <c r="C15" s="20">
        <v>81</v>
      </c>
      <c r="D15" s="20">
        <v>19</v>
      </c>
      <c r="E15">
        <f t="shared" si="0"/>
        <v>50</v>
      </c>
      <c r="F15">
        <f>Table_1[[#This Row],[總成績]]+24</f>
        <v>74</v>
      </c>
      <c r="H15">
        <f>Table_1[[#This Row],[總成績(調整後)]]</f>
        <v>74</v>
      </c>
    </row>
    <row r="16" spans="1:10" ht="15.75" customHeight="1">
      <c r="A16" s="4"/>
      <c r="B16" s="12">
        <v>511558003</v>
      </c>
      <c r="C16" s="20">
        <v>81</v>
      </c>
      <c r="D16" s="20">
        <v>25</v>
      </c>
      <c r="E16">
        <f t="shared" si="0"/>
        <v>53</v>
      </c>
      <c r="F16">
        <f>Table_1[[#This Row],[總成績]]+24</f>
        <v>77</v>
      </c>
      <c r="H16">
        <f>Table_1[[#This Row],[總成績(調整後)]]</f>
        <v>77</v>
      </c>
    </row>
    <row r="17" spans="1:8" ht="15.75" customHeight="1">
      <c r="A17" s="4"/>
      <c r="B17" s="12">
        <v>510558024</v>
      </c>
      <c r="C17" s="20">
        <v>81</v>
      </c>
      <c r="D17" s="20">
        <v>22</v>
      </c>
      <c r="E17">
        <f t="shared" si="0"/>
        <v>52</v>
      </c>
      <c r="F17">
        <f>Table_1[[#This Row],[總成績]]+24</f>
        <v>76</v>
      </c>
      <c r="H17">
        <f>Table_1[[#This Row],[總成績(調整後)]]</f>
        <v>76</v>
      </c>
    </row>
    <row r="18" spans="1:8" ht="15.75" customHeight="1">
      <c r="A18" s="7" t="s">
        <v>9</v>
      </c>
      <c r="B18" s="3"/>
      <c r="C18" s="21"/>
      <c r="D18" s="21"/>
    </row>
    <row r="19" spans="1:8" ht="15.75" customHeight="1">
      <c r="A19" s="4" t="s">
        <v>10</v>
      </c>
      <c r="B19" s="5">
        <v>509558026</v>
      </c>
      <c r="C19" s="20">
        <v>84</v>
      </c>
      <c r="D19" s="20">
        <v>17</v>
      </c>
      <c r="E19">
        <f t="shared" si="0"/>
        <v>51</v>
      </c>
      <c r="F19">
        <f>Table_1[[#This Row],[總成績]]+24</f>
        <v>75</v>
      </c>
      <c r="G19">
        <v>10</v>
      </c>
      <c r="H19">
        <v>85</v>
      </c>
    </row>
    <row r="20" spans="1:8" ht="15.75" customHeight="1">
      <c r="A20" s="4"/>
      <c r="B20" s="5">
        <v>509558006</v>
      </c>
      <c r="C20" s="20">
        <v>84</v>
      </c>
      <c r="D20" s="27">
        <v>0</v>
      </c>
      <c r="E20">
        <f t="shared" si="0"/>
        <v>42</v>
      </c>
      <c r="F20" s="26" t="s">
        <v>40</v>
      </c>
      <c r="G20">
        <v>10</v>
      </c>
      <c r="H20" s="26">
        <v>52</v>
      </c>
    </row>
    <row r="21" spans="1:8" ht="15.75" customHeight="1">
      <c r="A21" s="4"/>
      <c r="B21" s="5">
        <v>511558008</v>
      </c>
      <c r="C21" s="20">
        <v>84</v>
      </c>
      <c r="D21" s="20">
        <v>45</v>
      </c>
      <c r="E21">
        <f t="shared" si="0"/>
        <v>65</v>
      </c>
      <c r="F21">
        <f>Table_1[[#This Row],[總成績]]+24</f>
        <v>89</v>
      </c>
      <c r="G21">
        <v>15</v>
      </c>
      <c r="H21">
        <v>99</v>
      </c>
    </row>
    <row r="22" spans="1:8" ht="15.75" customHeight="1">
      <c r="A22" s="7" t="s">
        <v>11</v>
      </c>
      <c r="B22" s="3"/>
      <c r="C22" s="21"/>
      <c r="D22" s="21"/>
    </row>
    <row r="23" spans="1:8" ht="15.75" customHeight="1">
      <c r="A23" s="4"/>
      <c r="B23" s="13">
        <v>510558021</v>
      </c>
      <c r="C23" s="20">
        <v>110</v>
      </c>
      <c r="D23" s="20">
        <v>21</v>
      </c>
      <c r="E23">
        <f t="shared" si="0"/>
        <v>66</v>
      </c>
      <c r="F23">
        <f>Table_1[[#This Row],[總成績]]+24</f>
        <v>90</v>
      </c>
      <c r="H23">
        <f>Table_1[[#This Row],[總成績(調整後)]]</f>
        <v>90</v>
      </c>
    </row>
    <row r="24" spans="1:8" ht="15.75" customHeight="1">
      <c r="A24" s="4"/>
      <c r="B24" s="13">
        <v>511558015</v>
      </c>
      <c r="C24" s="20">
        <v>110</v>
      </c>
      <c r="D24" s="20">
        <v>24</v>
      </c>
      <c r="E24">
        <f t="shared" si="0"/>
        <v>67</v>
      </c>
      <c r="F24">
        <f>Table_1[[#This Row],[總成績]]+24</f>
        <v>91</v>
      </c>
      <c r="H24">
        <f>Table_1[[#This Row],[總成績(調整後)]]</f>
        <v>91</v>
      </c>
    </row>
    <row r="25" spans="1:8" ht="15.75" customHeight="1">
      <c r="A25" s="4"/>
      <c r="B25" s="13">
        <v>510558017</v>
      </c>
      <c r="C25" s="20">
        <v>110</v>
      </c>
      <c r="D25" s="20">
        <v>23</v>
      </c>
      <c r="E25">
        <f t="shared" si="0"/>
        <v>67</v>
      </c>
      <c r="F25">
        <f>Table_1[[#This Row],[總成績]]+24</f>
        <v>91</v>
      </c>
      <c r="H25">
        <f>Table_1[[#This Row],[總成績(調整後)]]</f>
        <v>91</v>
      </c>
    </row>
    <row r="26" spans="1:8" ht="15.75" customHeight="1">
      <c r="A26" s="7" t="s">
        <v>12</v>
      </c>
      <c r="B26" s="3"/>
      <c r="C26" s="21"/>
      <c r="D26" s="21"/>
    </row>
    <row r="27" spans="1:8" ht="15.75" customHeight="1">
      <c r="A27" s="13" t="s">
        <v>13</v>
      </c>
      <c r="B27" s="13">
        <v>510558010</v>
      </c>
      <c r="C27" s="20">
        <v>75</v>
      </c>
      <c r="D27" s="20">
        <v>31</v>
      </c>
      <c r="E27">
        <f t="shared" si="0"/>
        <v>53</v>
      </c>
      <c r="F27">
        <f>Table_1[[#This Row],[總成績]]+24</f>
        <v>77</v>
      </c>
      <c r="H27">
        <f>Table_1[[#This Row],[總成績(調整後)]]</f>
        <v>77</v>
      </c>
    </row>
    <row r="28" spans="1:8" ht="15.75" customHeight="1">
      <c r="A28" s="4"/>
      <c r="B28" s="13">
        <v>511558009</v>
      </c>
      <c r="C28" s="20">
        <v>75</v>
      </c>
      <c r="D28" s="20">
        <v>23</v>
      </c>
      <c r="E28">
        <f t="shared" si="0"/>
        <v>49</v>
      </c>
      <c r="F28">
        <f>Table_1[[#This Row],[總成績]]+24</f>
        <v>73</v>
      </c>
      <c r="H28">
        <f>Table_1[[#This Row],[總成績(調整後)]]</f>
        <v>73</v>
      </c>
    </row>
    <row r="29" spans="1:8" ht="15.75" customHeight="1">
      <c r="A29" s="4"/>
      <c r="B29" s="13"/>
      <c r="C29" s="20"/>
      <c r="D29" s="20"/>
    </row>
    <row r="30" spans="1:8" ht="15.75" customHeight="1">
      <c r="A30" s="7" t="s">
        <v>14</v>
      </c>
      <c r="B30" s="3"/>
      <c r="C30" s="21"/>
      <c r="D30" s="21"/>
    </row>
    <row r="31" spans="1:8" ht="15.75" customHeight="1">
      <c r="A31" s="4"/>
      <c r="B31" s="6">
        <v>510558011</v>
      </c>
      <c r="C31" s="20">
        <v>95</v>
      </c>
      <c r="D31" s="20">
        <v>35</v>
      </c>
      <c r="E31">
        <f t="shared" si="0"/>
        <v>65</v>
      </c>
      <c r="F31">
        <f>Table_1[[#This Row],[總成績]]+24</f>
        <v>89</v>
      </c>
      <c r="H31">
        <f>Table_1[[#This Row],[總成績(調整後)]]</f>
        <v>89</v>
      </c>
    </row>
    <row r="32" spans="1:8" ht="15.75" customHeight="1">
      <c r="A32" s="4"/>
      <c r="B32" s="6">
        <v>510558027</v>
      </c>
      <c r="C32" s="20">
        <v>95</v>
      </c>
      <c r="D32" s="20">
        <v>25</v>
      </c>
      <c r="E32">
        <f t="shared" si="0"/>
        <v>60</v>
      </c>
      <c r="F32">
        <f>Table_1[[#This Row],[總成績]]+24</f>
        <v>84</v>
      </c>
      <c r="H32">
        <f>Table_1[[#This Row],[總成績(調整後)]]</f>
        <v>84</v>
      </c>
    </row>
    <row r="33" spans="1:8" ht="15.75" customHeight="1">
      <c r="A33" s="4"/>
      <c r="B33" s="6">
        <v>511558001</v>
      </c>
      <c r="C33" s="20">
        <v>95</v>
      </c>
      <c r="D33" s="20">
        <v>8</v>
      </c>
      <c r="E33">
        <f t="shared" si="0"/>
        <v>52</v>
      </c>
      <c r="F33">
        <f>Table_1[[#This Row],[總成績]]+24</f>
        <v>76</v>
      </c>
      <c r="H33">
        <f>Table_1[[#This Row],[總成績(調整後)]]</f>
        <v>76</v>
      </c>
    </row>
    <row r="34" spans="1:8" ht="15.75" customHeight="1">
      <c r="A34" s="7" t="s">
        <v>15</v>
      </c>
      <c r="B34" s="3"/>
      <c r="C34" s="21"/>
      <c r="D34" s="21"/>
    </row>
    <row r="35" spans="1:8" ht="15.75" customHeight="1">
      <c r="A35" s="4"/>
      <c r="B35" s="6">
        <v>511558023</v>
      </c>
      <c r="C35" s="20">
        <v>90</v>
      </c>
      <c r="D35" s="20">
        <v>34</v>
      </c>
      <c r="E35">
        <f t="shared" si="0"/>
        <v>62</v>
      </c>
      <c r="F35">
        <f>Table_1[[#This Row],[總成績]]+24</f>
        <v>86</v>
      </c>
      <c r="H35">
        <f>Table_1[[#This Row],[總成績(調整後)]]</f>
        <v>86</v>
      </c>
    </row>
    <row r="36" spans="1:8" ht="15.75" customHeight="1">
      <c r="A36" s="4"/>
      <c r="B36" s="6">
        <v>511558004</v>
      </c>
      <c r="C36" s="20">
        <v>90</v>
      </c>
      <c r="D36" s="20">
        <v>20</v>
      </c>
      <c r="E36">
        <f t="shared" si="0"/>
        <v>55</v>
      </c>
      <c r="F36">
        <f>Table_1[[#This Row],[總成績]]+24</f>
        <v>79</v>
      </c>
      <c r="H36">
        <f>Table_1[[#This Row],[總成績(調整後)]]</f>
        <v>79</v>
      </c>
    </row>
    <row r="37" spans="1:8" ht="15.75" customHeight="1">
      <c r="A37" s="4"/>
      <c r="B37" s="6">
        <v>511558017</v>
      </c>
      <c r="C37" s="20">
        <v>90</v>
      </c>
      <c r="D37" s="20">
        <v>8</v>
      </c>
      <c r="E37">
        <f t="shared" si="0"/>
        <v>49</v>
      </c>
      <c r="F37">
        <f>Table_1[[#This Row],[總成績]]+24</f>
        <v>73</v>
      </c>
      <c r="H37">
        <f>Table_1[[#This Row],[總成績(調整後)]]</f>
        <v>73</v>
      </c>
    </row>
    <row r="38" spans="1:8" ht="15.75" customHeight="1">
      <c r="A38" s="7" t="s">
        <v>16</v>
      </c>
      <c r="B38" s="3"/>
      <c r="C38" s="21"/>
      <c r="D38" s="21"/>
    </row>
    <row r="39" spans="1:8" ht="15.75" customHeight="1">
      <c r="A39" s="11" t="s">
        <v>17</v>
      </c>
      <c r="B39" s="10">
        <v>510558009</v>
      </c>
      <c r="C39" s="20">
        <v>87</v>
      </c>
      <c r="D39" s="20">
        <v>29</v>
      </c>
      <c r="E39">
        <f t="shared" si="0"/>
        <v>58</v>
      </c>
      <c r="F39">
        <f>Table_1[[#This Row],[總成績]]+24</f>
        <v>82</v>
      </c>
      <c r="H39">
        <f>Table_1[[#This Row],[總成績(調整後)]]</f>
        <v>82</v>
      </c>
    </row>
    <row r="40" spans="1:8" ht="15.75" customHeight="1">
      <c r="A40" s="4"/>
      <c r="B40" s="10"/>
      <c r="C40" s="20"/>
      <c r="D40" s="20"/>
    </row>
    <row r="41" spans="1:8" ht="15.75" customHeight="1">
      <c r="A41" s="4"/>
      <c r="B41" s="6"/>
      <c r="C41" s="20"/>
      <c r="D41" s="20"/>
    </row>
    <row r="42" spans="1:8" ht="15.75" customHeight="1">
      <c r="A42" s="7" t="s">
        <v>18</v>
      </c>
      <c r="B42" s="3"/>
      <c r="C42" s="21"/>
      <c r="D42" s="21"/>
    </row>
    <row r="43" spans="1:8" ht="15.75" customHeight="1">
      <c r="A43" s="13" t="s">
        <v>19</v>
      </c>
      <c r="B43" s="5">
        <v>510558007</v>
      </c>
      <c r="C43" s="20">
        <v>94</v>
      </c>
      <c r="D43" s="20">
        <v>19</v>
      </c>
      <c r="E43">
        <f t="shared" si="0"/>
        <v>57</v>
      </c>
      <c r="F43">
        <f>Table_1[[#This Row],[總成績]]+24</f>
        <v>81</v>
      </c>
      <c r="H43">
        <f>Table_1[[#This Row],[總成績(調整後)]]</f>
        <v>81</v>
      </c>
    </row>
    <row r="44" spans="1:8" ht="15.75" customHeight="1">
      <c r="A44" s="4"/>
      <c r="B44" s="5">
        <v>510558019</v>
      </c>
      <c r="C44" s="20">
        <v>94</v>
      </c>
      <c r="D44" s="20">
        <v>35</v>
      </c>
      <c r="E44">
        <f t="shared" si="0"/>
        <v>65</v>
      </c>
      <c r="F44">
        <f>Table_1[[#This Row],[總成績]]+24</f>
        <v>89</v>
      </c>
      <c r="H44">
        <f>Table_1[[#This Row],[總成績(調整後)]]</f>
        <v>89</v>
      </c>
    </row>
    <row r="45" spans="1:8" ht="15.75" customHeight="1">
      <c r="A45" s="4"/>
      <c r="B45" s="6">
        <v>510558008</v>
      </c>
      <c r="C45" s="20">
        <v>94</v>
      </c>
      <c r="D45" s="27">
        <v>0</v>
      </c>
      <c r="E45">
        <f t="shared" si="0"/>
        <v>47</v>
      </c>
      <c r="F45" s="26" t="s">
        <v>41</v>
      </c>
      <c r="H45" s="26">
        <v>47</v>
      </c>
    </row>
    <row r="46" spans="1:8" ht="15.75" customHeight="1">
      <c r="A46" s="7" t="s">
        <v>20</v>
      </c>
      <c r="B46" s="3"/>
      <c r="C46" s="21"/>
      <c r="D46" s="21"/>
    </row>
    <row r="47" spans="1:8" ht="15.75" customHeight="1">
      <c r="A47" s="4"/>
      <c r="B47" s="5">
        <v>509558008</v>
      </c>
      <c r="C47" s="20">
        <v>94</v>
      </c>
      <c r="D47" s="20">
        <v>35</v>
      </c>
      <c r="E47">
        <f t="shared" si="0"/>
        <v>65</v>
      </c>
      <c r="F47">
        <f>Table_1[[#This Row],[總成績]]+24</f>
        <v>89</v>
      </c>
      <c r="H47">
        <f>Table_1[[#This Row],[總成績(調整後)]]</f>
        <v>89</v>
      </c>
    </row>
    <row r="48" spans="1:8" ht="15.75" customHeight="1">
      <c r="A48" s="4"/>
      <c r="B48" s="5">
        <v>511558012</v>
      </c>
      <c r="C48" s="20">
        <v>94</v>
      </c>
      <c r="D48" s="20">
        <v>20</v>
      </c>
      <c r="E48">
        <f t="shared" si="0"/>
        <v>57</v>
      </c>
      <c r="F48">
        <f>Table_1[[#This Row],[總成績]]+24</f>
        <v>81</v>
      </c>
      <c r="H48">
        <f>Table_1[[#This Row],[總成績(調整後)]]</f>
        <v>81</v>
      </c>
    </row>
    <row r="49" spans="1:8" ht="15.75" customHeight="1">
      <c r="A49" s="4"/>
      <c r="B49" s="10">
        <v>511558013</v>
      </c>
      <c r="C49" s="20">
        <v>94</v>
      </c>
      <c r="D49" s="20">
        <v>36</v>
      </c>
      <c r="E49">
        <f t="shared" si="0"/>
        <v>65</v>
      </c>
      <c r="F49">
        <f>Table_1[[#This Row],[總成績]]+24</f>
        <v>89</v>
      </c>
      <c r="H49">
        <f>Table_1[[#This Row],[總成績(調整後)]]</f>
        <v>89</v>
      </c>
    </row>
    <row r="50" spans="1:8" ht="15.75" customHeight="1">
      <c r="A50" s="7" t="s">
        <v>21</v>
      </c>
      <c r="B50" s="3"/>
      <c r="C50" s="21"/>
      <c r="D50" s="21"/>
    </row>
    <row r="51" spans="1:8" ht="15.75" customHeight="1">
      <c r="A51" s="10" t="s">
        <v>22</v>
      </c>
      <c r="B51" s="13">
        <v>509558014</v>
      </c>
      <c r="C51" s="20">
        <v>105</v>
      </c>
      <c r="D51" s="20">
        <v>45</v>
      </c>
      <c r="E51">
        <f t="shared" si="0"/>
        <v>75</v>
      </c>
      <c r="F51">
        <f>Table_1[[#This Row],[總成績]]+24</f>
        <v>99</v>
      </c>
      <c r="H51">
        <f>Table_1[[#This Row],[總成績(調整後)]]</f>
        <v>99</v>
      </c>
    </row>
    <row r="52" spans="1:8" ht="15.75" customHeight="1">
      <c r="A52" s="4"/>
      <c r="B52" s="13">
        <v>510558026</v>
      </c>
      <c r="C52" s="20">
        <v>105</v>
      </c>
      <c r="D52" s="20">
        <v>38</v>
      </c>
      <c r="E52">
        <f t="shared" si="0"/>
        <v>72</v>
      </c>
      <c r="F52">
        <f>Table_1[[#This Row],[總成績]]+24</f>
        <v>96</v>
      </c>
      <c r="H52">
        <f>Table_1[[#This Row],[總成績(調整後)]]</f>
        <v>96</v>
      </c>
    </row>
    <row r="53" spans="1:8" ht="15.75" customHeight="1">
      <c r="A53" s="4"/>
      <c r="B53" s="13">
        <v>511558022</v>
      </c>
      <c r="C53" s="20">
        <v>105</v>
      </c>
      <c r="D53" s="20">
        <v>21</v>
      </c>
      <c r="E53">
        <f t="shared" si="0"/>
        <v>63</v>
      </c>
      <c r="F53">
        <f>Table_1[[#This Row],[總成績]]+24</f>
        <v>87</v>
      </c>
      <c r="H53">
        <f>Table_1[[#This Row],[總成績(調整後)]]</f>
        <v>87</v>
      </c>
    </row>
    <row r="54" spans="1:8" ht="15.75" customHeight="1">
      <c r="A54" s="7" t="s">
        <v>23</v>
      </c>
      <c r="B54" s="3"/>
      <c r="C54" s="21"/>
      <c r="D54" s="21"/>
    </row>
    <row r="55" spans="1:8" ht="15.75" customHeight="1">
      <c r="A55" s="4"/>
      <c r="B55" s="6">
        <v>511558024</v>
      </c>
      <c r="C55" s="20">
        <v>78</v>
      </c>
      <c r="D55" s="20">
        <v>52</v>
      </c>
      <c r="E55">
        <f t="shared" si="0"/>
        <v>65</v>
      </c>
      <c r="F55">
        <f>Table_1[[#This Row],[總成績]]+24</f>
        <v>89</v>
      </c>
      <c r="H55">
        <f>Table_1[[#This Row],[總成績(調整後)]]</f>
        <v>89</v>
      </c>
    </row>
    <row r="56" spans="1:8" ht="15.75" customHeight="1">
      <c r="A56" s="4"/>
      <c r="B56" s="6">
        <v>511558025</v>
      </c>
      <c r="C56" s="20">
        <v>78</v>
      </c>
      <c r="D56" s="20">
        <v>43</v>
      </c>
      <c r="E56">
        <f t="shared" si="0"/>
        <v>61</v>
      </c>
      <c r="F56">
        <f>Table_1[[#This Row],[總成績]]+24</f>
        <v>85</v>
      </c>
      <c r="H56">
        <f>Table_1[[#This Row],[總成績(調整後)]]</f>
        <v>85</v>
      </c>
    </row>
    <row r="57" spans="1:8" ht="15.75" customHeight="1">
      <c r="A57" s="4"/>
      <c r="B57" s="6">
        <v>510558025</v>
      </c>
      <c r="C57" s="20">
        <v>78</v>
      </c>
      <c r="D57" s="20">
        <v>20</v>
      </c>
      <c r="E57">
        <f t="shared" si="0"/>
        <v>49</v>
      </c>
      <c r="F57">
        <f>Table_1[[#This Row],[總成績]]+24</f>
        <v>73</v>
      </c>
      <c r="H57">
        <f>Table_1[[#This Row],[總成績(調整後)]]</f>
        <v>73</v>
      </c>
    </row>
    <row r="58" spans="1:8" ht="15.75" customHeight="1">
      <c r="A58" s="7" t="s">
        <v>24</v>
      </c>
      <c r="B58" s="3"/>
      <c r="C58" s="21"/>
      <c r="D58" s="21"/>
    </row>
    <row r="59" spans="1:8" ht="15.75" customHeight="1">
      <c r="A59" s="4"/>
      <c r="B59" s="6">
        <v>511558018</v>
      </c>
      <c r="C59" s="20">
        <v>96</v>
      </c>
      <c r="D59" s="20">
        <v>34</v>
      </c>
      <c r="E59">
        <f t="shared" si="0"/>
        <v>65</v>
      </c>
      <c r="F59">
        <f>Table_1[[#This Row],[總成績]]+24</f>
        <v>89</v>
      </c>
      <c r="H59">
        <f>Table_1[[#This Row],[總成績(調整後)]]</f>
        <v>89</v>
      </c>
    </row>
    <row r="60" spans="1:8" ht="15.75" customHeight="1">
      <c r="A60" s="4"/>
      <c r="B60" s="6">
        <v>511558020</v>
      </c>
      <c r="C60" s="20">
        <v>96</v>
      </c>
      <c r="D60" s="20">
        <v>39</v>
      </c>
      <c r="E60">
        <f t="shared" si="0"/>
        <v>68</v>
      </c>
      <c r="F60">
        <f>Table_1[[#This Row],[總成績]]+24</f>
        <v>92</v>
      </c>
      <c r="H60">
        <f>Table_1[[#This Row],[總成績(調整後)]]</f>
        <v>92</v>
      </c>
    </row>
    <row r="61" spans="1:8" ht="15.75" customHeight="1">
      <c r="A61" s="4"/>
      <c r="B61" s="6">
        <v>511558010</v>
      </c>
      <c r="C61" s="20">
        <v>96</v>
      </c>
      <c r="D61" s="20">
        <v>42</v>
      </c>
      <c r="E61">
        <f t="shared" si="0"/>
        <v>69</v>
      </c>
      <c r="F61">
        <f>Table_1[[#This Row],[總成績]]+24</f>
        <v>93</v>
      </c>
      <c r="H61">
        <f>Table_1[[#This Row],[總成績(調整後)]]</f>
        <v>93</v>
      </c>
    </row>
    <row r="62" spans="1:8" ht="15.75" customHeight="1">
      <c r="A62" s="7" t="s">
        <v>25</v>
      </c>
      <c r="B62" s="3"/>
      <c r="C62" s="21"/>
      <c r="D62" s="21"/>
    </row>
    <row r="63" spans="1:8" ht="15.75" customHeight="1">
      <c r="A63" s="4"/>
      <c r="B63" s="6">
        <v>509558027</v>
      </c>
      <c r="C63" s="20">
        <v>65</v>
      </c>
      <c r="D63" s="20">
        <v>38</v>
      </c>
      <c r="E63">
        <f t="shared" si="0"/>
        <v>52</v>
      </c>
      <c r="F63">
        <f>Table_1[[#This Row],[總成績]]+24</f>
        <v>76</v>
      </c>
      <c r="H63">
        <f>Table_1[[#This Row],[總成績(調整後)]]</f>
        <v>76</v>
      </c>
    </row>
    <row r="64" spans="1:8" ht="15.75" customHeight="1">
      <c r="A64" s="4"/>
      <c r="B64" s="6">
        <v>509558019</v>
      </c>
      <c r="C64" s="20">
        <v>65</v>
      </c>
      <c r="D64" s="20">
        <v>18</v>
      </c>
      <c r="E64">
        <f t="shared" si="0"/>
        <v>42</v>
      </c>
      <c r="F64">
        <f>Table_1[[#This Row],[總成績]]+24</f>
        <v>66</v>
      </c>
      <c r="H64">
        <f>Table_1[[#This Row],[總成績(調整後)]]</f>
        <v>66</v>
      </c>
    </row>
    <row r="65" spans="1:8" ht="15.75" customHeight="1">
      <c r="A65" s="4"/>
      <c r="B65" s="6">
        <v>509558004</v>
      </c>
      <c r="C65" s="20">
        <v>65</v>
      </c>
      <c r="D65" s="20">
        <v>17</v>
      </c>
      <c r="E65">
        <f t="shared" si="0"/>
        <v>41</v>
      </c>
      <c r="F65">
        <f>Table_1[[#This Row],[總成績]]+24</f>
        <v>65</v>
      </c>
      <c r="H65">
        <f>Table_1[[#This Row],[總成績(調整後)]]</f>
        <v>65</v>
      </c>
    </row>
    <row r="66" spans="1:8" ht="15.75" customHeight="1">
      <c r="A66" s="7" t="s">
        <v>26</v>
      </c>
      <c r="B66" s="3"/>
      <c r="C66" s="21"/>
      <c r="D66" s="21"/>
    </row>
    <row r="67" spans="1:8" ht="15.75" customHeight="1">
      <c r="A67" s="4"/>
      <c r="B67" s="6">
        <v>510558022</v>
      </c>
      <c r="C67" s="20">
        <v>100</v>
      </c>
      <c r="D67" s="20">
        <v>20</v>
      </c>
      <c r="E67">
        <f t="shared" si="0"/>
        <v>60</v>
      </c>
      <c r="F67">
        <f>Table_1[[#This Row],[總成績]]+24</f>
        <v>84</v>
      </c>
      <c r="H67">
        <f>Table_1[[#This Row],[總成績(調整後)]]</f>
        <v>84</v>
      </c>
    </row>
    <row r="68" spans="1:8" ht="15.75" customHeight="1">
      <c r="A68" s="14"/>
      <c r="B68" s="6">
        <v>510558001</v>
      </c>
      <c r="C68" s="20">
        <v>100</v>
      </c>
      <c r="D68" s="20">
        <v>34</v>
      </c>
      <c r="E68">
        <f t="shared" ref="E68:E69" si="1">ROUND(SUMPRODUCT(C68:D68,$C$2:$D$2),0)</f>
        <v>67</v>
      </c>
      <c r="F68">
        <f>Table_1[[#This Row],[總成績]]+24</f>
        <v>91</v>
      </c>
      <c r="H68">
        <f>Table_1[[#This Row],[總成績(調整後)]]</f>
        <v>91</v>
      </c>
    </row>
    <row r="69" spans="1:8" ht="15.75" customHeight="1">
      <c r="A69" s="14"/>
      <c r="B69" s="6">
        <v>510558015</v>
      </c>
      <c r="C69" s="20">
        <v>100</v>
      </c>
      <c r="D69" s="20">
        <v>16</v>
      </c>
      <c r="E69">
        <f t="shared" si="1"/>
        <v>58</v>
      </c>
      <c r="F69">
        <f>Table_1[[#This Row],[總成績]]+24</f>
        <v>82</v>
      </c>
      <c r="H69">
        <f>Table_1[[#This Row],[總成績(調整後)]]</f>
        <v>82</v>
      </c>
    </row>
    <row r="70" spans="1:8" ht="15.75" customHeight="1">
      <c r="A70" s="15"/>
      <c r="B70" s="15"/>
      <c r="C70" s="15"/>
      <c r="D70" s="15"/>
      <c r="E70" s="15"/>
      <c r="F70" s="15"/>
      <c r="G70" s="15"/>
      <c r="H70" s="15"/>
    </row>
    <row r="71" spans="1:8" ht="15.75" customHeight="1">
      <c r="A71" s="16"/>
      <c r="B71" s="16"/>
      <c r="C71" s="22" t="s">
        <v>29</v>
      </c>
      <c r="D71" s="22" t="s">
        <v>29</v>
      </c>
      <c r="H71" s="22" t="s">
        <v>29</v>
      </c>
    </row>
    <row r="72" spans="1:8" ht="15.75" customHeight="1">
      <c r="A72" s="16"/>
      <c r="B72" s="16"/>
      <c r="C72">
        <f>AVERAGE(C3:C69)</f>
        <v>85.8125</v>
      </c>
      <c r="D72">
        <f>AVERAGE(D3:D69)</f>
        <v>25.895833333333332</v>
      </c>
      <c r="H72">
        <f>AVERAGE(H3:H69)</f>
        <v>79.6875</v>
      </c>
    </row>
    <row r="73" spans="1:8" ht="15.75" customHeight="1">
      <c r="A73" s="16"/>
      <c r="B73" s="16"/>
      <c r="E73" s="24"/>
      <c r="F73" s="24"/>
      <c r="G73" s="29" t="s">
        <v>34</v>
      </c>
      <c r="H73" s="29">
        <f>COUNTIF(H3:H69,"&lt;60")</f>
        <v>4</v>
      </c>
    </row>
    <row r="74" spans="1:8" ht="15.75" customHeight="1">
      <c r="A74" s="16"/>
      <c r="B74" s="16"/>
      <c r="E74" s="23"/>
      <c r="F74" s="23"/>
      <c r="G74" s="29" t="s">
        <v>35</v>
      </c>
      <c r="H74" s="29">
        <f>COUNTIFS(H3:H69,"&gt;=60",H3:H69,"&lt;70")</f>
        <v>6</v>
      </c>
    </row>
    <row r="75" spans="1:8" ht="15.75" customHeight="1">
      <c r="A75" s="16"/>
      <c r="B75" s="16"/>
      <c r="G75" s="29" t="s">
        <v>36</v>
      </c>
      <c r="H75" s="29">
        <f>COUNTIFS(H3:H69,"&gt;=70",H3:H69,"&lt;80")</f>
        <v>10</v>
      </c>
    </row>
    <row r="76" spans="1:8" ht="15.75" customHeight="1">
      <c r="E76" s="28"/>
      <c r="F76" s="28"/>
      <c r="G76" s="29" t="s">
        <v>37</v>
      </c>
      <c r="H76" s="29">
        <f>COUNTIFS(H3:H69,"&gt;=80",H3:H69,"&lt;90")</f>
        <v>19</v>
      </c>
    </row>
    <row r="77" spans="1:8" ht="15.75" customHeight="1">
      <c r="E77" s="28"/>
      <c r="F77" s="28"/>
      <c r="G77" s="29" t="s">
        <v>38</v>
      </c>
      <c r="H77" s="29">
        <f>COUNTIFS(H3:H69,"&gt;=90",H3:H69,"&lt;100")</f>
        <v>9</v>
      </c>
    </row>
    <row r="78" spans="1:8" ht="15.75" customHeight="1">
      <c r="E78" s="28"/>
      <c r="F78" s="28"/>
      <c r="G78" s="29"/>
      <c r="H78" s="29"/>
    </row>
    <row r="79" spans="1:8" ht="15.75" customHeight="1"/>
    <row r="80" spans="1:8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honeticPr fontId="9" type="noConversion"/>
  <pageMargins left="0.7" right="0.7" top="0.75" bottom="0.75" header="0" footer="0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Fu-Hau H</dc:creator>
  <cp:lastModifiedBy>Fu-Hau H</cp:lastModifiedBy>
  <dcterms:created xsi:type="dcterms:W3CDTF">2015-06-05T18:19:34Z</dcterms:created>
  <dcterms:modified xsi:type="dcterms:W3CDTF">2023-01-14T14:19:00Z</dcterms:modified>
</cp:coreProperties>
</file>